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pro-my.sharepoint.com/personal/esterkova_shoplink_cz/Documents/Plocha/"/>
    </mc:Choice>
  </mc:AlternateContent>
  <xr:revisionPtr revIDLastSave="0" documentId="8_{E2D7906C-AF52-46CA-93B8-6CC9B154100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hecklist" sheetId="1" r:id="rId1"/>
    <sheet name="Translations" sheetId="2" state="hidden" r:id="rId2"/>
    <sheet name="Lists" sheetId="4" state="hidden" r:id="rId3"/>
    <sheet name="Revisions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B63" i="1" l="1"/>
  <c r="C4" i="1" l="1"/>
  <c r="C62" i="1"/>
  <c r="C61" i="1"/>
  <c r="C60" i="1"/>
  <c r="C55" i="1"/>
  <c r="C54" i="1"/>
  <c r="C41" i="1" l="1"/>
  <c r="C40" i="1"/>
  <c r="C35" i="1"/>
  <c r="C34" i="1"/>
  <c r="C29" i="1"/>
  <c r="C28" i="1"/>
  <c r="B66" i="1"/>
  <c r="B59" i="1"/>
  <c r="B58" i="1"/>
  <c r="B57" i="1"/>
  <c r="B56" i="1"/>
  <c r="B52" i="1"/>
  <c r="B51" i="1"/>
  <c r="B50" i="1"/>
  <c r="B49" i="1"/>
  <c r="B48" i="1"/>
  <c r="B46" i="1"/>
  <c r="B45" i="1"/>
  <c r="B44" i="1"/>
  <c r="B43" i="1"/>
  <c r="B42" i="1"/>
  <c r="B39" i="1"/>
  <c r="B38" i="1"/>
  <c r="B37" i="1"/>
  <c r="B33" i="1"/>
  <c r="B32" i="1"/>
  <c r="B30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<sst xmlns="http://schemas.openxmlformats.org/spreadsheetml/2006/main" count="550" uniqueCount="487">
  <si>
    <t>SUNFIXINGS CHECKLIST</t>
  </si>
  <si>
    <t xml:space="preserve">Language / Sprache / Kieli / 
Język / Langue / Taal / Jazyk / Nyelv </t>
  </si>
  <si>
    <t xml:space="preserve">
čeština</t>
  </si>
  <si>
    <t>m</t>
  </si>
  <si>
    <t>°</t>
  </si>
  <si>
    <t>wp</t>
  </si>
  <si>
    <t>mm</t>
  </si>
  <si>
    <t>kg</t>
  </si>
  <si>
    <t>SV</t>
  </si>
  <si>
    <t>BK =</t>
  </si>
  <si>
    <t>SV =</t>
  </si>
  <si>
    <t>P</t>
  </si>
  <si>
    <t>Y</t>
  </si>
  <si>
    <t>Y =</t>
  </si>
  <si>
    <t>N =</t>
  </si>
  <si>
    <t>kg/m2</t>
  </si>
  <si>
    <t>P =</t>
  </si>
  <si>
    <t>R =</t>
  </si>
  <si>
    <t>T</t>
  </si>
  <si>
    <t>T =</t>
  </si>
  <si>
    <t>S =</t>
  </si>
  <si>
    <t>C =</t>
  </si>
  <si>
    <t xml:space="preserve">© 2018 SUNFIXINGS Limited </t>
  </si>
  <si>
    <t>+44 (0) 1451 824 312    |     info@sunfixings.co.uk    |     www.sunfixings.co.uk</t>
  </si>
  <si>
    <t>R3 Bourton Industrial Park, Bourton on the Water, Cheltenham, Gloucestershire, GL54 2HQ, UK</t>
  </si>
  <si>
    <t>ENGLISH</t>
  </si>
  <si>
    <t>Ensure this checklist is completed correctly, as this will affect the Sunfixings Warranty conditions.</t>
  </si>
  <si>
    <t>Company name</t>
  </si>
  <si>
    <t>Project name</t>
  </si>
  <si>
    <t>Full project address</t>
  </si>
  <si>
    <t>Building height</t>
  </si>
  <si>
    <t>Parapet height</t>
  </si>
  <si>
    <t>Roof length</t>
  </si>
  <si>
    <t>Roof width</t>
  </si>
  <si>
    <t>Existing roof angle</t>
  </si>
  <si>
    <t>Required solar panel angle</t>
  </si>
  <si>
    <t>Solar panel manufacturer</t>
  </si>
  <si>
    <t>Solar panel type</t>
  </si>
  <si>
    <t>Number of solar panels</t>
  </si>
  <si>
    <t>Solar panel power output</t>
  </si>
  <si>
    <t>Solar panel length</t>
  </si>
  <si>
    <t>Solar panel width</t>
  </si>
  <si>
    <t>Solar panel depth</t>
  </si>
  <si>
    <t>Solar panel weight</t>
  </si>
  <si>
    <t>What is the colour of the solar panel frame?</t>
  </si>
  <si>
    <t>Solar panel orientation</t>
  </si>
  <si>
    <t>Solar panel azimuth</t>
  </si>
  <si>
    <t>Is the solar panel allowed to be clamped to the short side?</t>
  </si>
  <si>
    <t>System type</t>
  </si>
  <si>
    <t>Maximum roof load capacity</t>
  </si>
  <si>
    <t>Will you use Sunfixings' ballast?</t>
  </si>
  <si>
    <t>If no, please write the dimensions of the ballast block you wish to use (length x width x depth)</t>
  </si>
  <si>
    <t>What is the weight of the ballast block you wish to use?</t>
  </si>
  <si>
    <t>Roof layer material A</t>
  </si>
  <si>
    <t>Roof layer material B</t>
  </si>
  <si>
    <t>Roof layer material C</t>
  </si>
  <si>
    <t>Dimension D</t>
  </si>
  <si>
    <t>Dimension E</t>
  </si>
  <si>
    <t>Dimension F</t>
  </si>
  <si>
    <t>Insulation thickness</t>
  </si>
  <si>
    <t>Substructure type</t>
  </si>
  <si>
    <t>Dimension G</t>
  </si>
  <si>
    <t>Dimension H</t>
  </si>
  <si>
    <t>Dimension I</t>
  </si>
  <si>
    <t>Substructure material</t>
  </si>
  <si>
    <t>Comments</t>
  </si>
  <si>
    <t>Remember to send this checklist, together with the solar panel datasheet and a layout of your solar panel arrangement.</t>
  </si>
  <si>
    <t>Table</t>
  </si>
  <si>
    <t>Yes</t>
  </si>
  <si>
    <t>No</t>
  </si>
  <si>
    <t>Black</t>
  </si>
  <si>
    <t>Silver</t>
  </si>
  <si>
    <t>Language</t>
  </si>
  <si>
    <t>Purlin</t>
  </si>
  <si>
    <t>Rafter</t>
  </si>
  <si>
    <t>Timber</t>
  </si>
  <si>
    <t>Steel</t>
  </si>
  <si>
    <t>Concrete</t>
  </si>
  <si>
    <t>DEUTSCH</t>
  </si>
  <si>
    <t>Stellen Sie sicher, dass diese Checkliste korrekt ausgefüllt wurde, da dies die Sunfixings-Garantiebedingungen beeinflusst.</t>
  </si>
  <si>
    <t>Firmenname</t>
  </si>
  <si>
    <t>Projektname</t>
  </si>
  <si>
    <t>Vollständige Projektadresse</t>
  </si>
  <si>
    <t>Gebäudehöhe</t>
  </si>
  <si>
    <t>Brüstungshöhe</t>
  </si>
  <si>
    <t>Dachlänge</t>
  </si>
  <si>
    <t>Dachbreite</t>
  </si>
  <si>
    <t>Vorhandener Dachwinkel</t>
  </si>
  <si>
    <t>Erforderlicher Sonnenkollektorwinkel</t>
  </si>
  <si>
    <t>Solarkollektorhersteller</t>
  </si>
  <si>
    <t>Solarkollektortyp</t>
  </si>
  <si>
    <t>Anzahl der Solarkollektoren</t>
  </si>
  <si>
    <t>Leistung des Solarkollektors</t>
  </si>
  <si>
    <t>Solarkollektorlänge</t>
  </si>
  <si>
    <t>Solarkollektorbreite</t>
  </si>
  <si>
    <t>Solarkollektortiefe</t>
  </si>
  <si>
    <t>Gewicht des Solarkollektors</t>
  </si>
  <si>
    <t>Welche Farbe hat der Solarkollektor-Rahmen?</t>
  </si>
  <si>
    <t>Solarkollektor-Ausrichtung</t>
  </si>
  <si>
    <t>Solarkollektor-Abweichung</t>
  </si>
  <si>
    <t>Darf der Solarkollektor an der kurzen Seite befestigt werden?</t>
  </si>
  <si>
    <t>Systemtyp</t>
  </si>
  <si>
    <t>Maximale Dachlastkapazität</t>
  </si>
  <si>
    <t>Verwenden Sie Sunfixings-Ballast?</t>
  </si>
  <si>
    <t>Falls nein, geben Sie bitte die Abmessungen des Ballastblocks an, den Sie verwenden möchten (Länge x Breite x Tiefe)</t>
  </si>
  <si>
    <t>Wie hoch ist das Gewicht des Ballastblocks, den Sie verwenden möchten?</t>
  </si>
  <si>
    <t>Dachschichtmaterial A</t>
  </si>
  <si>
    <t>Dachschichtmaterial B</t>
  </si>
  <si>
    <t>Dachschichtmaterial C</t>
  </si>
  <si>
    <t>Maß D</t>
  </si>
  <si>
    <t>Maß E</t>
  </si>
  <si>
    <t>Maß F</t>
  </si>
  <si>
    <t>Isolationsdicke</t>
  </si>
  <si>
    <t>Art des Unteraufbaus</t>
  </si>
  <si>
    <t>Maß G</t>
  </si>
  <si>
    <t>Maß H</t>
  </si>
  <si>
    <t>Maß I</t>
  </si>
  <si>
    <t>Unterbaumaterial</t>
  </si>
  <si>
    <t>Bemerkungen</t>
  </si>
  <si>
    <t>Denken Sie daran, diese Checkliste zusammen mit dem Datenblatt des Solarkollektors und einem Layout Ihrer Solarkollektor-Anordnung zu senden.</t>
  </si>
  <si>
    <t>Tabelle</t>
  </si>
  <si>
    <t>Ja</t>
  </si>
  <si>
    <t>Nein</t>
  </si>
  <si>
    <t>Schwarz</t>
  </si>
  <si>
    <t>Silber</t>
  </si>
  <si>
    <t>Sprache</t>
  </si>
  <si>
    <t>GERMAN</t>
  </si>
  <si>
    <t>Sparren</t>
  </si>
  <si>
    <t>das Holz</t>
  </si>
  <si>
    <t>der Stahl</t>
  </si>
  <si>
    <t>der Beton</t>
  </si>
  <si>
    <t>POLSKI</t>
  </si>
  <si>
    <t>Upewnij się, że lista kontrolna została wypełniona poprawnie, ponieważ wpłynie to na warunki gwarancji Sunfixings.</t>
  </si>
  <si>
    <t>Nazwa firmy</t>
  </si>
  <si>
    <t>Nazwa projektu</t>
  </si>
  <si>
    <t>Pełny adres projektu</t>
  </si>
  <si>
    <t>Wysokość budynku</t>
  </si>
  <si>
    <t>Wysokość parapetu</t>
  </si>
  <si>
    <t>Długość dachu</t>
  </si>
  <si>
    <t>Szerokość dachu</t>
  </si>
  <si>
    <t>Istniejący kąt dachu</t>
  </si>
  <si>
    <t>Wymagany kąt panelu słonecznego</t>
  </si>
  <si>
    <t>Producent paneli słonecznych</t>
  </si>
  <si>
    <t>Typ panelu słonecznego</t>
  </si>
  <si>
    <t>Liczba paneli słonecznych</t>
  </si>
  <si>
    <t>Moc wyjściowa panelu słonecznego</t>
  </si>
  <si>
    <t>Długość panelu słonecznego</t>
  </si>
  <si>
    <t>Szerokość panela słonecznego</t>
  </si>
  <si>
    <t>Głębokość panelu słonecznego</t>
  </si>
  <si>
    <t>Masa panelu słonecznego</t>
  </si>
  <si>
    <t>Jaki jest kolor ramy panelu słonecznego?</t>
  </si>
  <si>
    <t>Orientacja panelu słonecznego</t>
  </si>
  <si>
    <t>Azymut panelu słonecznego</t>
  </si>
  <si>
    <t>Czy panel słoneczny może być zamocowany na krótkim boku?</t>
  </si>
  <si>
    <t>Rodzaj systemu</t>
  </si>
  <si>
    <t>Maksymalna obciążalność dachu</t>
  </si>
  <si>
    <t>Czy użyjesz balastu Sunfixings?</t>
  </si>
  <si>
    <t>Jeśli nie, wpisz wymiary bloku balastowego, którego chcesz użyć (długość x szerokość x głębokość)</t>
  </si>
  <si>
    <t>Jaka jest waga bloku balastowego, którego chcesz użyć?</t>
  </si>
  <si>
    <t>Materiał warstwy dachu A</t>
  </si>
  <si>
    <t>Materiał warstwy dachu B</t>
  </si>
  <si>
    <t>Materiał warstwy dachu C</t>
  </si>
  <si>
    <t>Wymiar D</t>
  </si>
  <si>
    <t>Wymiar E</t>
  </si>
  <si>
    <t>Wymiar F</t>
  </si>
  <si>
    <t>Grubość izolacji</t>
  </si>
  <si>
    <t>Typ podkonstrukcji</t>
  </si>
  <si>
    <t>Wymiar G</t>
  </si>
  <si>
    <t>Wymiar H</t>
  </si>
  <si>
    <t>Wymiar I</t>
  </si>
  <si>
    <t>Materiał podkonstrukcji</t>
  </si>
  <si>
    <t>Komentarze</t>
  </si>
  <si>
    <t>Pamiętaj, aby wysłać tę listę kontrolną wraz z arkuszem danych panelu słonecznego i układem panelu słonecznego.</t>
  </si>
  <si>
    <t>Stół</t>
  </si>
  <si>
    <t>Tak</t>
  </si>
  <si>
    <t>Nie</t>
  </si>
  <si>
    <t>Czarny</t>
  </si>
  <si>
    <t>Srebrny</t>
  </si>
  <si>
    <t>Język</t>
  </si>
  <si>
    <t>POLISH</t>
  </si>
  <si>
    <t>Do płatwi</t>
  </si>
  <si>
    <t>Do krokwi</t>
  </si>
  <si>
    <t>Drzewny</t>
  </si>
  <si>
    <t>Stal</t>
  </si>
  <si>
    <t>Beton</t>
  </si>
  <si>
    <t>SUOMI</t>
  </si>
  <si>
    <t>Varmista, että tämä tarkistuslista täytetään oikein, koska se vaikuttaa Sunfixings-takuuehtoihin.</t>
  </si>
  <si>
    <t>Yrityksen nimi</t>
  </si>
  <si>
    <t>Projektin nimi</t>
  </si>
  <si>
    <t>Projektin täydellinen osoite</t>
  </si>
  <si>
    <t>Rakennuksen korkeus</t>
  </si>
  <si>
    <t>Kaiteen korkeus</t>
  </si>
  <si>
    <t>Katon pituus</t>
  </si>
  <si>
    <t>Katon leveys</t>
  </si>
  <si>
    <t>Nykyinen katon kulma</t>
  </si>
  <si>
    <t>Vaadittu aurinkopaneelikulma</t>
  </si>
  <si>
    <t>Aurinkopaneelin valmistaja</t>
  </si>
  <si>
    <t>Aurinkopaneelityyppi</t>
  </si>
  <si>
    <t>Aurinkopaneelien määrä</t>
  </si>
  <si>
    <t>Aurinkopaneelin teho</t>
  </si>
  <si>
    <t>Aurinkopaneelin pituus</t>
  </si>
  <si>
    <t>Aurinkopaneelin leveys</t>
  </si>
  <si>
    <t>Aurinkopaneelin syvyys</t>
  </si>
  <si>
    <t>Aurinkopaneelin paino</t>
  </si>
  <si>
    <t>Mikä on aurinkopaneelin kehyksen väri?</t>
  </si>
  <si>
    <t>Aurinkopaneelin suunta</t>
  </si>
  <si>
    <t>Aurinkopaneelin atsimuutti</t>
  </si>
  <si>
    <t>Voiko aurinkopaneelin kiinnittää lyhyestä reunasta?</t>
  </si>
  <si>
    <t>Järjestelmän tyyppi</t>
  </si>
  <si>
    <t>Katon enimmäiskantavuus</t>
  </si>
  <si>
    <t>Käytätkö Sunfixingsin liitäntälaitetta?</t>
  </si>
  <si>
    <t>Jos et, kirjoita haluamasi liitäntälaitteen mitat (pituus x leveys x syvyys)</t>
  </si>
  <si>
    <t>Minä painoista liitäntälaitetta haluat käyttää?</t>
  </si>
  <si>
    <t>Kattokerroksen materiaali A</t>
  </si>
  <si>
    <t>Kattokerroksen materiaali B</t>
  </si>
  <si>
    <t>Kattokerroksen materiaali C</t>
  </si>
  <si>
    <t>Mitta D</t>
  </si>
  <si>
    <t>Mitta E</t>
  </si>
  <si>
    <t>Mitta F</t>
  </si>
  <si>
    <t>Eristeen paksuus</t>
  </si>
  <si>
    <t>Alusrakennetyyppi</t>
  </si>
  <si>
    <t>Mitta G</t>
  </si>
  <si>
    <t>Mitta H</t>
  </si>
  <si>
    <t>Mitta I</t>
  </si>
  <si>
    <t>Alusrakenteen materiaali</t>
  </si>
  <si>
    <t>Kommentit</t>
  </si>
  <si>
    <t>Muista lähettää tämä tarkistuslista yhdessä aurinkopaneelin tietolomakkeen ja aurinkopaneelijärjestelmäsi kaavion kanssa.</t>
  </si>
  <si>
    <t>Taulukko</t>
  </si>
  <si>
    <t>Kyllä</t>
  </si>
  <si>
    <t>Ei</t>
  </si>
  <si>
    <t>Musta</t>
  </si>
  <si>
    <t>Hopea</t>
  </si>
  <si>
    <t>Kieli</t>
  </si>
  <si>
    <t>FINNISH</t>
  </si>
  <si>
    <t>Orsi</t>
  </si>
  <si>
    <t>Kattotuoli</t>
  </si>
  <si>
    <t>Puut</t>
  </si>
  <si>
    <t>Teräs</t>
  </si>
  <si>
    <t>Betoni</t>
  </si>
  <si>
    <t>FRANÇAIS</t>
  </si>
  <si>
    <t>Veillez à ce que cette liste de contrôle soit remplie correctement, car cela aura une incidence sur les conditions de garantie de Sunfixings.</t>
  </si>
  <si>
    <t>Nom de la société</t>
  </si>
  <si>
    <t>Nom du projet</t>
  </si>
  <si>
    <t>Adresse complète du projet</t>
  </si>
  <si>
    <t>Hauteur du bâtiment</t>
  </si>
  <si>
    <t>Hauteur du parapet</t>
  </si>
  <si>
    <t>Longueur de la toiture</t>
  </si>
  <si>
    <t>Largeur de la toiture</t>
  </si>
  <si>
    <t>Angle existant de la toiture</t>
  </si>
  <si>
    <t>Angle du panneau solaire requis</t>
  </si>
  <si>
    <t>Fabricant du panneau solaire</t>
  </si>
  <si>
    <t>Type de panneau solaire</t>
  </si>
  <si>
    <t>Nombre de panneaux solaires</t>
  </si>
  <si>
    <t>Puissance fournie par le panneau solaire</t>
  </si>
  <si>
    <t>Longueur du panneau solaire</t>
  </si>
  <si>
    <t>Largeur du panneau solaire</t>
  </si>
  <si>
    <t>Profondeur du panneau solaire</t>
  </si>
  <si>
    <t>Poids du panneau solaire</t>
  </si>
  <si>
    <t>Quelle est la couleur du cadre du panneau solaire ?</t>
  </si>
  <si>
    <t>Orientation du panneau solaire</t>
  </si>
  <si>
    <t>Azimut du panneau solaire</t>
  </si>
  <si>
    <t>Le panneau solaire peut-il être fixé du côté le plus court ?</t>
  </si>
  <si>
    <t>Type de système</t>
  </si>
  <si>
    <t>Capacité de charge maximale de la toiture</t>
  </si>
  <si>
    <t>Utiliserez-vous le lestage de Sunfixings ?</t>
  </si>
  <si>
    <t>Si vous avez répondu « non », veuillez indiquer les dimensions du bloc de lestage que vous souhaitez utiliser (longueur x largeur x profondeur)</t>
  </si>
  <si>
    <t>Quel est le poids du bloc de lestage que vous souhaitez utiliser ?</t>
  </si>
  <si>
    <t>Matériau de couche de toiture A</t>
  </si>
  <si>
    <t>Matériau de couche de toiture B</t>
  </si>
  <si>
    <t>Matériau de couche de toiture C</t>
  </si>
  <si>
    <t>Épaisseur de l'isolation</t>
  </si>
  <si>
    <t>Type d'ossature</t>
  </si>
  <si>
    <t>Matériau d'ossature</t>
  </si>
  <si>
    <t>Commentaires</t>
  </si>
  <si>
    <t>N'oubliez pas d'envoyer cette liste de contrôle, ainsi que la fiche technique du panneau solaire et un schéma de la disposition de votre installation de panneaux solaires.</t>
  </si>
  <si>
    <t>Tableau</t>
  </si>
  <si>
    <t>Oui</t>
  </si>
  <si>
    <t>Non</t>
  </si>
  <si>
    <t>Noir</t>
  </si>
  <si>
    <t>Argent</t>
  </si>
  <si>
    <t>Langue</t>
  </si>
  <si>
    <t>FRENCH</t>
  </si>
  <si>
    <t>Panne</t>
  </si>
  <si>
    <t>Chevron</t>
  </si>
  <si>
    <t>Bois</t>
  </si>
  <si>
    <t>Acier</t>
  </si>
  <si>
    <t>Béton</t>
  </si>
  <si>
    <t xml:space="preserve">
NEDERLANDS</t>
  </si>
  <si>
    <t>Controleer of deze checklist correct is ingevuld, want dit heeft invloed op de garantievoorwaarden van Sunfixings.</t>
  </si>
  <si>
    <t>Bedrijfsnaam</t>
  </si>
  <si>
    <t>Naam van het project</t>
  </si>
  <si>
    <t>Volledig projectadres</t>
  </si>
  <si>
    <t>Bouwhoogte</t>
  </si>
  <si>
    <t>De hoogte van de verschansing</t>
  </si>
  <si>
    <t>Daklengte</t>
  </si>
  <si>
    <t>Dakbreedte</t>
  </si>
  <si>
    <t>Bestaande dakhoek</t>
  </si>
  <si>
    <t>Vereiste zonnepaneelhoek</t>
  </si>
  <si>
    <t>Fabrikant van zonnepanelen</t>
  </si>
  <si>
    <t>Type zonnepaneel</t>
  </si>
  <si>
    <t>Aantal zonnepanelen</t>
  </si>
  <si>
    <t>Uitgangsvermogen van zonnepaneel</t>
  </si>
  <si>
    <t>Lengte zonnepaneel</t>
  </si>
  <si>
    <t>Breedte zonnepaneel</t>
  </si>
  <si>
    <t>Diepte zonnepaneel</t>
  </si>
  <si>
    <t>Gewicht zonnepaneel</t>
  </si>
  <si>
    <t>Wat is de kleur van het zonnepaneelframe?</t>
  </si>
  <si>
    <t>Oriëntatie zonnepaneel </t>
  </si>
  <si>
    <t>Azimut zonnepaneel</t>
  </si>
  <si>
    <t>Mag het zonnepaneel aan de korte kant worden geklemd?</t>
  </si>
  <si>
    <t>Systeemtype</t>
  </si>
  <si>
    <t>Maximale daklastcapaciteit</t>
  </si>
  <si>
    <t>Gebruikt u Sunfixings ballast?</t>
  </si>
  <si>
    <t>Zo nee, vermeld de afmetingen van het ballastblok dat u wilt gebruiken (lengte x breedte x diepte)</t>
  </si>
  <si>
    <t>Wat is het gewicht van het ballastblok dat u wilt gebruiken?</t>
  </si>
  <si>
    <t>Daklaag materiaal A</t>
  </si>
  <si>
    <t>Daklaagmateriaal B</t>
  </si>
  <si>
    <t>Daklaag materiaal C</t>
  </si>
  <si>
    <t>Dimensie D</t>
  </si>
  <si>
    <t>Dimensie E</t>
  </si>
  <si>
    <t>Dimensie F</t>
  </si>
  <si>
    <t>Isolatiedikte</t>
  </si>
  <si>
    <t>Type onderbouw</t>
  </si>
  <si>
    <t>Dimensie G</t>
  </si>
  <si>
    <t>Dimensie H</t>
  </si>
  <si>
    <t>Dimensie I</t>
  </si>
  <si>
    <t>Materiaal onderbouw</t>
  </si>
  <si>
    <t>Opmerkingen</t>
  </si>
  <si>
    <t>Vergeet niet om deze checklist samen met het gegevensblad van het zonnepaneel en een lay-out van uw zonnepaneelarrangement te verzenden.</t>
  </si>
  <si>
    <t>Tabel</t>
  </si>
  <si>
    <t>Nee</t>
  </si>
  <si>
    <t>Zwart</t>
  </si>
  <si>
    <t>Zilver</t>
  </si>
  <si>
    <t>Taal</t>
  </si>
  <si>
    <t>DUTCH</t>
  </si>
  <si>
    <t>Gording</t>
  </si>
  <si>
    <t>Dakspar</t>
  </si>
  <si>
    <t>Hout</t>
  </si>
  <si>
    <t>Staal</t>
  </si>
  <si>
    <t>Zkontrolujte, zda je tento kontrolní seznam správně, protože má vliv na záruční podmínky Sunfixings.</t>
  </si>
  <si>
    <t>Název společnosti</t>
  </si>
  <si>
    <t>Název projektu</t>
  </si>
  <si>
    <t>Kompletní adresa projektu</t>
  </si>
  <si>
    <t>Výška budovy</t>
  </si>
  <si>
    <t>Výška parapetu</t>
  </si>
  <si>
    <t>Délka střechy</t>
  </si>
  <si>
    <t>Šířka střechy</t>
  </si>
  <si>
    <t>Stávající úhel střechy</t>
  </si>
  <si>
    <t>Požadovaný úhel solárního panelu</t>
  </si>
  <si>
    <t>Výrobce solárních panelů</t>
  </si>
  <si>
    <t>Typ solárního panelu</t>
  </si>
  <si>
    <t>Počet solárních panelů</t>
  </si>
  <si>
    <t>Výkon solárního panelu</t>
  </si>
  <si>
    <t>Délka solárního panelu</t>
  </si>
  <si>
    <t>Šířka solárního panelu</t>
  </si>
  <si>
    <t>Hloubka solárního panelu</t>
  </si>
  <si>
    <t>Hmotnost solárního panelu</t>
  </si>
  <si>
    <t>Jaká je barva rámu solárního panelu?</t>
  </si>
  <si>
    <t>Orientace solárního panelu</t>
  </si>
  <si>
    <t>Azimut solárního panelu</t>
  </si>
  <si>
    <t>Je solární panel povolen připevnit na kratší stranu?</t>
  </si>
  <si>
    <t>Typ systému</t>
  </si>
  <si>
    <t>Maximální zatížení střechy</t>
  </si>
  <si>
    <t>Budete používát  Sunfixings ballast?</t>
  </si>
  <si>
    <t>Pokud ne, napište rozměry bloku, který chcete použít (délku x šířku x hloubku)</t>
  </si>
  <si>
    <t>Jaká je váha balastového bloku, kterou chcete používat?</t>
  </si>
  <si>
    <t>Materiál střešní krytiny A</t>
  </si>
  <si>
    <t>Materiál střešní krytiny B</t>
  </si>
  <si>
    <t>Materiál střešní krytiny C</t>
  </si>
  <si>
    <t>Rozměr D</t>
  </si>
  <si>
    <t>Rozměr E</t>
  </si>
  <si>
    <t>Rozměr F</t>
  </si>
  <si>
    <t>Tloušťka izolace</t>
  </si>
  <si>
    <t>Typ podkonstrukce</t>
  </si>
  <si>
    <t>Rozměr G</t>
  </si>
  <si>
    <t>Rozměr H</t>
  </si>
  <si>
    <t>Rozměr I</t>
  </si>
  <si>
    <t>materiál podkonstrukce</t>
  </si>
  <si>
    <t>Komentáře</t>
  </si>
  <si>
    <t>Nezapomeňte zaslat tento kontrolní seznam spolu s katalogovým listem solárního panelu a návrhem uspořádání solárních panelů.</t>
  </si>
  <si>
    <t>Stůl</t>
  </si>
  <si>
    <t>Ano</t>
  </si>
  <si>
    <t>Ne</t>
  </si>
  <si>
    <t>Černá</t>
  </si>
  <si>
    <t>Stříbrná</t>
  </si>
  <si>
    <t>Jazyk</t>
  </si>
  <si>
    <t>CZECH</t>
  </si>
  <si>
    <t>vaznice</t>
  </si>
  <si>
    <t>krokev</t>
  </si>
  <si>
    <t>Dřevo</t>
  </si>
  <si>
    <t>Ocel</t>
  </si>
  <si>
    <t>MAGYAR</t>
  </si>
  <si>
    <t>Ellenőrizze, hogy ez az ellenőrzőlista megfelelően lett-e kitöltve, mivel ez befolyásolja a Sunfixings jótállási feltételeket.</t>
  </si>
  <si>
    <t>Cégnév</t>
  </si>
  <si>
    <t>Projekt neve</t>
  </si>
  <si>
    <t>Teljes projektcím</t>
  </si>
  <si>
    <t>Épület magassága</t>
  </si>
  <si>
    <t>Könyöklőfal (parapet) magassága</t>
  </si>
  <si>
    <t>Tető hossza</t>
  </si>
  <si>
    <t>Tető szélessége</t>
  </si>
  <si>
    <t>Meglévő tetőszög</t>
  </si>
  <si>
    <t>A napelem szükséges szöge</t>
  </si>
  <si>
    <t>A napelem gyártója</t>
  </si>
  <si>
    <t>A napelem típusa</t>
  </si>
  <si>
    <t>A napelemek száma</t>
  </si>
  <si>
    <t>A napelem leadott teljesítménye</t>
  </si>
  <si>
    <t>A napelem hossza</t>
  </si>
  <si>
    <t>A napelem szélessége</t>
  </si>
  <si>
    <t>A napelem mélysége</t>
  </si>
  <si>
    <t>A napelem súlya</t>
  </si>
  <si>
    <t>Milyen színű a napelem kerete?</t>
  </si>
  <si>
    <t>A napelem tájolása</t>
  </si>
  <si>
    <t>A napelem azimut</t>
  </si>
  <si>
    <t>Megengedett-e a napelemtábla rögzítése a rövid oldalon?</t>
  </si>
  <si>
    <t>A rendszer típusa</t>
  </si>
  <si>
    <t>Maximális tetőterhelhetőség</t>
  </si>
  <si>
    <t>Szándékában áll-e a Sunfixings nehezéket használni?</t>
  </si>
  <si>
    <t>Ha nem, kérjük írja be a használni kívánt nehezéktömb  méretét (hossz x szélesség x mélység)</t>
  </si>
  <si>
    <t>Mennyi a használni kívánt nehezéktömb súlya?</t>
  </si>
  <si>
    <t>Tetőréteg A anyaga</t>
  </si>
  <si>
    <t>Tetőréteg B anyaga</t>
  </si>
  <si>
    <t>Tetőréteg C anyaga</t>
  </si>
  <si>
    <t>D méret</t>
  </si>
  <si>
    <t>E méret</t>
  </si>
  <si>
    <t>F méret</t>
  </si>
  <si>
    <t>A szigetelés vastagsága</t>
  </si>
  <si>
    <t>Alépítmény típusa</t>
  </si>
  <si>
    <t>G méret</t>
  </si>
  <si>
    <t>H méret</t>
  </si>
  <si>
    <t>I méret</t>
  </si>
  <si>
    <t>Alépítmény anyaga</t>
  </si>
  <si>
    <t>Észrevételek</t>
  </si>
  <si>
    <t>Ne felejtse el elküldeni ezt az ellenőrzőlistát a napelemes tábla adatlapjával és a napelem elrendezésével együtt.</t>
  </si>
  <si>
    <t>Asztal</t>
  </si>
  <si>
    <t>Igen</t>
  </si>
  <si>
    <t>Nem</t>
  </si>
  <si>
    <t>Fekete</t>
  </si>
  <si>
    <t>Ezüst</t>
  </si>
  <si>
    <t>Nyelv</t>
  </si>
  <si>
    <t>HUNGARIAN</t>
  </si>
  <si>
    <t>Szelemenfa</t>
  </si>
  <si>
    <t>Szarufa</t>
  </si>
  <si>
    <t>Fűrészáru</t>
  </si>
  <si>
    <t>Acél</t>
  </si>
  <si>
    <t>Ground Mounted</t>
  </si>
  <si>
    <t>Flat Roof</t>
  </si>
  <si>
    <t>Residential</t>
  </si>
  <si>
    <t>Industrial</t>
  </si>
  <si>
    <t>Façade</t>
  </si>
  <si>
    <t>Lists</t>
  </si>
  <si>
    <t>Park Tegra Pile Driven</t>
  </si>
  <si>
    <t>East West Tegra</t>
  </si>
  <si>
    <t>In Roof</t>
  </si>
  <si>
    <t>MRD Mini</t>
  </si>
  <si>
    <t>Park Tegra Ground Anchor</t>
  </si>
  <si>
    <t>Elevation Ballast</t>
  </si>
  <si>
    <t>Roof Hook</t>
  </si>
  <si>
    <t>Hanger Bolt</t>
  </si>
  <si>
    <t>N</t>
  </si>
  <si>
    <t>Park Tegra Ballast</t>
  </si>
  <si>
    <t>Elevation Fixed Hook Plate</t>
  </si>
  <si>
    <t>Roof Hook Slate Set</t>
  </si>
  <si>
    <t>Elevation Fixed Hanger Bolt</t>
  </si>
  <si>
    <t>Park Tegra Single Structure GA</t>
  </si>
  <si>
    <t>Hook Plate 3.8</t>
  </si>
  <si>
    <t>Standing Seam Round</t>
  </si>
  <si>
    <t>Park Tegra Single Structure Ballast</t>
  </si>
  <si>
    <t>Light Tegra</t>
  </si>
  <si>
    <t>Standing Seam Flat</t>
  </si>
  <si>
    <t>L</t>
  </si>
  <si>
    <t>Bespoke</t>
  </si>
  <si>
    <t>PB III HD</t>
  </si>
  <si>
    <t>Elevation Fixed Standing Seam</t>
  </si>
  <si>
    <t>40x40 Direct</t>
  </si>
  <si>
    <t>BK</t>
  </si>
  <si>
    <t>Concrete Purlin Bracket</t>
  </si>
  <si>
    <t>Trapezoidal Console</t>
  </si>
  <si>
    <t>Mounting Rail Direct</t>
  </si>
  <si>
    <t>Elevation Fixed Console</t>
  </si>
  <si>
    <t>R</t>
  </si>
  <si>
    <t>S</t>
  </si>
  <si>
    <t>C</t>
  </si>
  <si>
    <t>Revision</t>
  </si>
  <si>
    <t>Dsecription</t>
  </si>
  <si>
    <t>Date</t>
  </si>
  <si>
    <t>Version No.</t>
  </si>
  <si>
    <t>V042018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</si>
</sst>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222324"/>
      <name val="Arial"/>
      <family val="2"/>
    </font>
    <font>
      <sz val="8"/>
      <color rgb="FF222324"/>
      <name val="Arial"/>
      <family val="2"/>
    </font>
    <font>
      <b/>
      <sz val="10"/>
      <color rgb="FF222324"/>
      <name val="Arial"/>
      <family val="2"/>
    </font>
    <font>
      <b/>
      <sz val="20"/>
      <color rgb="FF222324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10"/>
      <color rgb="FF222324"/>
      <name val="Calibri"/>
      <family val="2"/>
    </font>
    <font>
      <b/>
      <i/>
      <sz val="10"/>
      <color rgb="FFFF5000"/>
      <name val="Arial"/>
      <family val="2"/>
    </font>
    <font>
      <b/>
      <i/>
      <sz val="9"/>
      <color rgb="FFFF5000"/>
      <name val="Arial"/>
      <family val="2"/>
    </font>
    <font>
      <sz val="8"/>
      <color rgb="FFFF5000"/>
      <name val="Arial"/>
      <family val="2"/>
    </font>
    <font>
      <b/>
      <sz val="8"/>
      <color rgb="FFFF5000"/>
      <name val="Arial"/>
      <family val="2"/>
    </font>
    <font>
      <b/>
      <sz val="11"/>
      <color theme="1"/>
      <name val="Arial"/>
      <family val="2"/>
    </font>
    <font>
      <sz val="7"/>
      <color rgb="FF222324"/>
      <name val="Arial"/>
      <family val="2"/>
    </font>
    <font>
      <sz val="10"/>
      <color rgb="FF21212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2121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5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right" vertical="center" wrapText="1"/>
    </xf>
    <xf numFmtId="0" fontId="13" fillId="2" borderId="0" xfId="0" applyFont="1" applyFill="1"/>
    <xf numFmtId="0" fontId="14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/>
    <xf numFmtId="14" fontId="17" fillId="2" borderId="0" xfId="0" applyNumberFormat="1" applyFont="1" applyFill="1" applyAlignment="1">
      <alignment horizontal="center"/>
    </xf>
    <xf numFmtId="0" fontId="18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/>
    </xf>
    <xf numFmtId="49" fontId="11" fillId="2" borderId="0" xfId="0" applyNumberFormat="1" applyFont="1" applyFill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222324"/>
      <color rgb="FFFF5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54915</xdr:rowOff>
    </xdr:from>
    <xdr:to>
      <xdr:col>1</xdr:col>
      <xdr:colOff>1066800</xdr:colOff>
      <xdr:row>3</xdr:row>
      <xdr:rowOff>67785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ACB2CE-52DC-4186-80F6-6A16F7FA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4915"/>
          <a:ext cx="914400" cy="670095"/>
        </a:xfrm>
        <a:prstGeom prst="rect">
          <a:avLst/>
        </a:prstGeom>
      </xdr:spPr>
    </xdr:pic>
    <xdr:clientData/>
  </xdr:twoCellAnchor>
  <xdr:twoCellAnchor editAs="oneCell">
    <xdr:from>
      <xdr:col>1</xdr:col>
      <xdr:colOff>1095375</xdr:colOff>
      <xdr:row>30</xdr:row>
      <xdr:rowOff>91590</xdr:rowOff>
    </xdr:from>
    <xdr:to>
      <xdr:col>1</xdr:col>
      <xdr:colOff>2000250</xdr:colOff>
      <xdr:row>30</xdr:row>
      <xdr:rowOff>715478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8E9C717-5645-408D-8ED6-5D730ACAC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7644915"/>
          <a:ext cx="904875" cy="623888"/>
        </a:xfrm>
        <a:prstGeom prst="rect">
          <a:avLst/>
        </a:prstGeom>
      </xdr:spPr>
    </xdr:pic>
    <xdr:clientData/>
  </xdr:twoCellAnchor>
  <xdr:twoCellAnchor editAs="oneCell">
    <xdr:from>
      <xdr:col>1</xdr:col>
      <xdr:colOff>435750</xdr:colOff>
      <xdr:row>29</xdr:row>
      <xdr:rowOff>236234</xdr:rowOff>
    </xdr:from>
    <xdr:to>
      <xdr:col>1</xdr:col>
      <xdr:colOff>981075</xdr:colOff>
      <xdr:row>30</xdr:row>
      <xdr:rowOff>779513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BEF84DA-ADF6-4AA5-8448-9DFC8907E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875" y="7541909"/>
          <a:ext cx="545325" cy="790929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35</xdr:row>
      <xdr:rowOff>1104900</xdr:rowOff>
    </xdr:from>
    <xdr:to>
      <xdr:col>1</xdr:col>
      <xdr:colOff>1866975</xdr:colOff>
      <xdr:row>35</xdr:row>
      <xdr:rowOff>2124150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D3C48E2-819B-440B-8E0F-B72C1EAE4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0525125"/>
          <a:ext cx="1019250" cy="1019250"/>
        </a:xfrm>
        <a:prstGeom prst="rect">
          <a:avLst/>
        </a:prstGeom>
      </xdr:spPr>
    </xdr:pic>
    <xdr:clientData/>
  </xdr:twoCellAnchor>
  <xdr:twoCellAnchor editAs="oneCell">
    <xdr:from>
      <xdr:col>2</xdr:col>
      <xdr:colOff>1712100</xdr:colOff>
      <xdr:row>35</xdr:row>
      <xdr:rowOff>1178700</xdr:rowOff>
    </xdr:from>
    <xdr:to>
      <xdr:col>4</xdr:col>
      <xdr:colOff>7200</xdr:colOff>
      <xdr:row>35</xdr:row>
      <xdr:rowOff>2197950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AD88248-871C-401B-B544-E6B419383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6700" y="10598925"/>
          <a:ext cx="1019250" cy="1019250"/>
        </a:xfrm>
        <a:prstGeom prst="rect">
          <a:avLst/>
        </a:prstGeom>
      </xdr:spPr>
    </xdr:pic>
    <xdr:clientData/>
  </xdr:twoCellAnchor>
  <xdr:twoCellAnchor editAs="oneCell">
    <xdr:from>
      <xdr:col>1</xdr:col>
      <xdr:colOff>838125</xdr:colOff>
      <xdr:row>35</xdr:row>
      <xdr:rowOff>2152575</xdr:rowOff>
    </xdr:from>
    <xdr:to>
      <xdr:col>1</xdr:col>
      <xdr:colOff>1857375</xdr:colOff>
      <xdr:row>35</xdr:row>
      <xdr:rowOff>3171825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AEE07704-4F5F-431F-9540-D890C1D3A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250" y="11572800"/>
          <a:ext cx="1019250" cy="1019250"/>
        </a:xfrm>
        <a:prstGeom prst="rect">
          <a:avLst/>
        </a:prstGeom>
      </xdr:spPr>
    </xdr:pic>
    <xdr:clientData/>
  </xdr:twoCellAnchor>
  <xdr:twoCellAnchor editAs="oneCell">
    <xdr:from>
      <xdr:col>1</xdr:col>
      <xdr:colOff>1893000</xdr:colOff>
      <xdr:row>35</xdr:row>
      <xdr:rowOff>83250</xdr:rowOff>
    </xdr:from>
    <xdr:to>
      <xdr:col>2</xdr:col>
      <xdr:colOff>635775</xdr:colOff>
      <xdr:row>35</xdr:row>
      <xdr:rowOff>1102500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16C8011-25EF-4FB8-B7FF-5396B9980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1125" y="9503475"/>
          <a:ext cx="1019250" cy="1019250"/>
        </a:xfrm>
        <a:prstGeom prst="rect">
          <a:avLst/>
        </a:prstGeom>
      </xdr:spPr>
    </xdr:pic>
    <xdr:clientData/>
  </xdr:twoCellAnchor>
  <xdr:twoCellAnchor editAs="oneCell">
    <xdr:from>
      <xdr:col>1</xdr:col>
      <xdr:colOff>1876425</xdr:colOff>
      <xdr:row>35</xdr:row>
      <xdr:rowOff>2195400</xdr:rowOff>
    </xdr:from>
    <xdr:to>
      <xdr:col>2</xdr:col>
      <xdr:colOff>619200</xdr:colOff>
      <xdr:row>35</xdr:row>
      <xdr:rowOff>3214650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600B86DF-B66E-4AC5-BDC4-7D917CD9C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11615625"/>
          <a:ext cx="1019250" cy="1019250"/>
        </a:xfrm>
        <a:prstGeom prst="rect">
          <a:avLst/>
        </a:prstGeom>
      </xdr:spPr>
    </xdr:pic>
    <xdr:clientData/>
  </xdr:twoCellAnchor>
  <xdr:twoCellAnchor editAs="oneCell">
    <xdr:from>
      <xdr:col>0</xdr:col>
      <xdr:colOff>40350</xdr:colOff>
      <xdr:row>35</xdr:row>
      <xdr:rowOff>1078575</xdr:rowOff>
    </xdr:from>
    <xdr:to>
      <xdr:col>1</xdr:col>
      <xdr:colOff>821475</xdr:colOff>
      <xdr:row>35</xdr:row>
      <xdr:rowOff>2097825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804E4372-5A96-4193-AE15-4AF3F5822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50" y="10498800"/>
          <a:ext cx="1019250" cy="1019250"/>
        </a:xfrm>
        <a:prstGeom prst="rect">
          <a:avLst/>
        </a:prstGeom>
      </xdr:spPr>
    </xdr:pic>
    <xdr:clientData/>
  </xdr:twoCellAnchor>
  <xdr:twoCellAnchor editAs="oneCell">
    <xdr:from>
      <xdr:col>1</xdr:col>
      <xdr:colOff>854700</xdr:colOff>
      <xdr:row>35</xdr:row>
      <xdr:rowOff>64125</xdr:rowOff>
    </xdr:from>
    <xdr:to>
      <xdr:col>1</xdr:col>
      <xdr:colOff>1873950</xdr:colOff>
      <xdr:row>35</xdr:row>
      <xdr:rowOff>1083375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CBCDDA8-7ADE-4340-B757-0C610E02E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825" y="9484350"/>
          <a:ext cx="1019250" cy="10192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35</xdr:row>
      <xdr:rowOff>2119125</xdr:rowOff>
    </xdr:from>
    <xdr:to>
      <xdr:col>1</xdr:col>
      <xdr:colOff>809700</xdr:colOff>
      <xdr:row>35</xdr:row>
      <xdr:rowOff>3138375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80A3C6BD-3713-4322-962C-30718753B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539350"/>
          <a:ext cx="1019250" cy="101925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666750</xdr:colOff>
      <xdr:row>35</xdr:row>
      <xdr:rowOff>1149900</xdr:rowOff>
    </xdr:from>
    <xdr:to>
      <xdr:col>2</xdr:col>
      <xdr:colOff>1686000</xdr:colOff>
      <xdr:row>35</xdr:row>
      <xdr:rowOff>2169150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F7C597FB-0C24-43FB-972E-40CD9FEDE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0570125"/>
          <a:ext cx="1019250" cy="1019250"/>
        </a:xfrm>
        <a:prstGeom prst="rect">
          <a:avLst/>
        </a:prstGeom>
      </xdr:spPr>
    </xdr:pic>
    <xdr:clientData/>
  </xdr:twoCellAnchor>
  <xdr:twoCellAnchor editAs="oneCell">
    <xdr:from>
      <xdr:col>0</xdr:col>
      <xdr:colOff>52125</xdr:colOff>
      <xdr:row>35</xdr:row>
      <xdr:rowOff>23550</xdr:rowOff>
    </xdr:from>
    <xdr:to>
      <xdr:col>1</xdr:col>
      <xdr:colOff>833250</xdr:colOff>
      <xdr:row>35</xdr:row>
      <xdr:rowOff>1042800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18B5091A-86C1-43EF-B71D-E1C1C1A7E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5" y="9443775"/>
          <a:ext cx="1019250" cy="1019250"/>
        </a:xfrm>
        <a:prstGeom prst="rect">
          <a:avLst/>
        </a:prstGeom>
      </xdr:spPr>
    </xdr:pic>
    <xdr:clientData/>
  </xdr:twoCellAnchor>
  <xdr:twoCellAnchor editAs="oneCell">
    <xdr:from>
      <xdr:col>2</xdr:col>
      <xdr:colOff>1716450</xdr:colOff>
      <xdr:row>35</xdr:row>
      <xdr:rowOff>135300</xdr:rowOff>
    </xdr:from>
    <xdr:to>
      <xdr:col>4</xdr:col>
      <xdr:colOff>11550</xdr:colOff>
      <xdr:row>35</xdr:row>
      <xdr:rowOff>1154550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44EF9166-F476-459D-BBE5-0822ACB0F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1050" y="9555525"/>
          <a:ext cx="1019250" cy="1019250"/>
        </a:xfrm>
        <a:prstGeom prst="rect">
          <a:avLst/>
        </a:prstGeom>
      </xdr:spPr>
    </xdr:pic>
    <xdr:clientData/>
  </xdr:twoCellAnchor>
  <xdr:twoCellAnchor editAs="oneCell">
    <xdr:from>
      <xdr:col>2</xdr:col>
      <xdr:colOff>666300</xdr:colOff>
      <xdr:row>35</xdr:row>
      <xdr:rowOff>104325</xdr:rowOff>
    </xdr:from>
    <xdr:to>
      <xdr:col>2</xdr:col>
      <xdr:colOff>1685550</xdr:colOff>
      <xdr:row>35</xdr:row>
      <xdr:rowOff>1123575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6383A53D-2A95-4001-9D65-339E4D06C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0900" y="9524550"/>
          <a:ext cx="1019250" cy="1019250"/>
        </a:xfrm>
        <a:prstGeom prst="rect">
          <a:avLst/>
        </a:prstGeom>
      </xdr:spPr>
    </xdr:pic>
    <xdr:clientData/>
  </xdr:twoCellAnchor>
  <xdr:twoCellAnchor editAs="oneCell">
    <xdr:from>
      <xdr:col>1</xdr:col>
      <xdr:colOff>1892625</xdr:colOff>
      <xdr:row>35</xdr:row>
      <xdr:rowOff>1121100</xdr:rowOff>
    </xdr:from>
    <xdr:to>
      <xdr:col>2</xdr:col>
      <xdr:colOff>635400</xdr:colOff>
      <xdr:row>35</xdr:row>
      <xdr:rowOff>2140350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4E0F89E8-0BFE-4B57-9B4A-D7C9E5CE5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0750" y="10541325"/>
          <a:ext cx="1019250" cy="101925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52</xdr:row>
      <xdr:rowOff>85725</xdr:rowOff>
    </xdr:from>
    <xdr:to>
      <xdr:col>1</xdr:col>
      <xdr:colOff>2076450</xdr:colOff>
      <xdr:row>52</xdr:row>
      <xdr:rowOff>1211700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AD8F4F8-72C4-4371-88E0-0E91A0ABE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0583525"/>
          <a:ext cx="1990725" cy="1125975"/>
        </a:xfrm>
        <a:prstGeom prst="rect">
          <a:avLst/>
        </a:prstGeom>
      </xdr:spPr>
    </xdr:pic>
    <xdr:clientData/>
  </xdr:twoCellAnchor>
  <xdr:twoCellAnchor editAs="oneCell">
    <xdr:from>
      <xdr:col>2</xdr:col>
      <xdr:colOff>150000</xdr:colOff>
      <xdr:row>52</xdr:row>
      <xdr:rowOff>130951</xdr:rowOff>
    </xdr:from>
    <xdr:to>
      <xdr:col>2</xdr:col>
      <xdr:colOff>2009775</xdr:colOff>
      <xdr:row>52</xdr:row>
      <xdr:rowOff>1177075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BFC94253-1761-40D0-BCC2-35B6BB588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4600" y="20628751"/>
          <a:ext cx="1859775" cy="1046124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46</xdr:row>
      <xdr:rowOff>1009650</xdr:rowOff>
    </xdr:from>
    <xdr:to>
      <xdr:col>3</xdr:col>
      <xdr:colOff>321167</xdr:colOff>
      <xdr:row>46</xdr:row>
      <xdr:rowOff>1860744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EB894C3-E9A2-4744-9AA7-0122AE950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5" y="14249400"/>
          <a:ext cx="2159492" cy="851094"/>
        </a:xfrm>
        <a:prstGeom prst="rect">
          <a:avLst/>
        </a:prstGeom>
      </xdr:spPr>
    </xdr:pic>
    <xdr:clientData/>
  </xdr:twoCellAnchor>
  <xdr:twoCellAnchor editAs="oneCell">
    <xdr:from>
      <xdr:col>0</xdr:col>
      <xdr:colOff>207150</xdr:colOff>
      <xdr:row>46</xdr:row>
      <xdr:rowOff>988200</xdr:rowOff>
    </xdr:from>
    <xdr:to>
      <xdr:col>1</xdr:col>
      <xdr:colOff>2128517</xdr:colOff>
      <xdr:row>46</xdr:row>
      <xdr:rowOff>1851997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70EBA-363D-4AC0-BFB1-C4760ED2B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50" y="14227950"/>
          <a:ext cx="2159492" cy="863797"/>
        </a:xfrm>
        <a:prstGeom prst="rect">
          <a:avLst/>
        </a:prstGeom>
      </xdr:spPr>
    </xdr:pic>
    <xdr:clientData/>
  </xdr:twoCellAnchor>
  <xdr:twoCellAnchor editAs="oneCell">
    <xdr:from>
      <xdr:col>2</xdr:col>
      <xdr:colOff>338100</xdr:colOff>
      <xdr:row>46</xdr:row>
      <xdr:rowOff>157125</xdr:rowOff>
    </xdr:from>
    <xdr:to>
      <xdr:col>3</xdr:col>
      <xdr:colOff>383042</xdr:colOff>
      <xdr:row>46</xdr:row>
      <xdr:rowOff>1008219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85B995D-F534-47DB-8A21-060D25E79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2700" y="13396875"/>
          <a:ext cx="2159492" cy="851094"/>
        </a:xfrm>
        <a:prstGeom prst="rect">
          <a:avLst/>
        </a:prstGeom>
      </xdr:spPr>
    </xdr:pic>
    <xdr:clientData/>
  </xdr:twoCellAnchor>
  <xdr:twoCellAnchor editAs="oneCell">
    <xdr:from>
      <xdr:col>0</xdr:col>
      <xdr:colOff>221400</xdr:colOff>
      <xdr:row>46</xdr:row>
      <xdr:rowOff>49950</xdr:rowOff>
    </xdr:from>
    <xdr:to>
      <xdr:col>1</xdr:col>
      <xdr:colOff>2142767</xdr:colOff>
      <xdr:row>46</xdr:row>
      <xdr:rowOff>901044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BB9DC81-F5E3-464C-9B60-596B7F961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400" y="13289700"/>
          <a:ext cx="2159492" cy="851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70"/>
  <sheetViews>
    <sheetView tabSelected="1" workbookViewId="0">
      <selection activeCell="J10" sqref="J10"/>
    </sheetView>
  </sheetViews>
  <sheetFormatPr defaultRowHeight="12.75" x14ac:dyDescent="0.25"/>
  <cols>
    <col min="1" max="1" width="3.5703125" style="3" customWidth="1"/>
    <col min="2" max="2" width="34.140625" style="2" customWidth="1"/>
    <col min="3" max="3" width="31.7109375" style="2" customWidth="1"/>
    <col min="4" max="16384" width="9.140625" style="2"/>
  </cols>
  <sheetData>
    <row r="2" spans="1:12" ht="26.25" x14ac:dyDescent="0.25">
      <c r="C2" s="5" t="s">
        <v>0</v>
      </c>
    </row>
    <row r="3" spans="1:12" x14ac:dyDescent="0.25">
      <c r="C3" s="3" t="str">
        <f>Revisions!B2</f>
        <v>Industrial</v>
      </c>
    </row>
    <row r="4" spans="1:12" x14ac:dyDescent="0.25">
      <c r="C4" s="25" t="str">
        <f>Revisions!D2</f>
        <v>V042018</v>
      </c>
    </row>
    <row r="5" spans="1:12" s="4" customFormat="1" ht="4.5" customHeight="1" x14ac:dyDescent="0.25">
      <c r="A5" s="16"/>
    </row>
    <row r="6" spans="1:12" ht="6.75" customHeight="1" x14ac:dyDescent="0.25"/>
    <row r="7" spans="1:12" ht="36.75" customHeight="1" x14ac:dyDescent="0.25">
      <c r="A7" s="3">
        <v>1</v>
      </c>
      <c r="B7" s="7" t="s">
        <v>1</v>
      </c>
      <c r="C7" s="17" t="s">
        <v>2</v>
      </c>
    </row>
    <row r="8" spans="1:12" ht="6.75" customHeight="1" x14ac:dyDescent="0.25"/>
    <row r="9" spans="1:12" ht="36" customHeight="1" x14ac:dyDescent="0.25">
      <c r="A9" s="3">
        <v>2</v>
      </c>
      <c r="B9" s="41" t="str">
        <f>VLOOKUP(C7,Translations!A1:CB204,2,FALSE)</f>
        <v>Zkontrolujte, zda je tento kontrolní seznam správně, protože má vliv na záruční podmínky Sunfixings.</v>
      </c>
      <c r="C9" s="41"/>
      <c r="D9" s="41"/>
      <c r="E9" s="41"/>
      <c r="F9" s="14"/>
      <c r="G9" s="14"/>
      <c r="H9" s="14"/>
      <c r="I9" s="14"/>
      <c r="J9" s="14"/>
      <c r="K9" s="14"/>
      <c r="L9" s="14"/>
    </row>
    <row r="10" spans="1:12" ht="20.25" customHeight="1" x14ac:dyDescent="0.25">
      <c r="A10" s="3">
        <v>3</v>
      </c>
      <c r="B10" s="2" t="str">
        <f>VLOOKUP(C7,Translations!A1:CB204,3,FALSE)</f>
        <v>Název společnosti</v>
      </c>
      <c r="C10" s="34"/>
      <c r="D10" s="34"/>
      <c r="E10" s="34"/>
      <c r="F10" s="11"/>
      <c r="G10" s="11"/>
      <c r="H10" s="11"/>
    </row>
    <row r="11" spans="1:12" ht="20.25" customHeight="1" x14ac:dyDescent="0.25">
      <c r="A11" s="3">
        <v>4</v>
      </c>
      <c r="B11" s="2" t="str">
        <f>VLOOKUP(C7,Translations!A1:CB204,4,FALSE)</f>
        <v>Název projektu</v>
      </c>
      <c r="C11" s="34"/>
      <c r="D11" s="34"/>
      <c r="E11" s="34"/>
      <c r="F11" s="11"/>
      <c r="G11" s="11"/>
      <c r="H11" s="11"/>
    </row>
    <row r="12" spans="1:12" ht="45.75" customHeight="1" x14ac:dyDescent="0.25">
      <c r="A12" s="3">
        <v>5</v>
      </c>
      <c r="B12" s="2" t="str">
        <f>VLOOKUP(C7,Translations!A1:CB204,5,FALSE)</f>
        <v>Kompletní adresa projektu</v>
      </c>
      <c r="C12" s="43"/>
      <c r="D12" s="43"/>
      <c r="E12" s="43"/>
      <c r="F12" s="12"/>
      <c r="G12" s="12"/>
      <c r="H12" s="12"/>
    </row>
    <row r="13" spans="1:12" ht="20.25" customHeight="1" x14ac:dyDescent="0.25">
      <c r="A13" s="3">
        <v>6</v>
      </c>
      <c r="B13" s="2" t="str">
        <f>VLOOKUP(C7,Translations!A1:CB204,6,FALSE)</f>
        <v>Výška budovy</v>
      </c>
      <c r="C13" s="18"/>
      <c r="D13" s="11" t="s">
        <v>3</v>
      </c>
    </row>
    <row r="14" spans="1:12" ht="20.25" customHeight="1" x14ac:dyDescent="0.25">
      <c r="A14" s="3">
        <v>7</v>
      </c>
      <c r="B14" s="2" t="str">
        <f>VLOOKUP(C7,Translations!A1:CB204,7,FALSE)</f>
        <v>Výška parapetu</v>
      </c>
      <c r="C14" s="18"/>
      <c r="D14" s="11" t="s">
        <v>3</v>
      </c>
    </row>
    <row r="15" spans="1:12" ht="20.25" customHeight="1" x14ac:dyDescent="0.25">
      <c r="A15" s="3">
        <v>8</v>
      </c>
      <c r="B15" s="2" t="str">
        <f>VLOOKUP(C7,Translations!A1:CB204,8,FALSE)</f>
        <v>Délka střechy</v>
      </c>
      <c r="C15" s="18"/>
      <c r="D15" s="11" t="s">
        <v>3</v>
      </c>
    </row>
    <row r="16" spans="1:12" ht="20.25" customHeight="1" x14ac:dyDescent="0.25">
      <c r="A16" s="3">
        <v>9</v>
      </c>
      <c r="B16" s="2" t="str">
        <f>VLOOKUP(C7,Translations!A1:CB204,9,FALSE)</f>
        <v>Šířka střechy</v>
      </c>
      <c r="C16" s="18"/>
      <c r="D16" s="11" t="s">
        <v>3</v>
      </c>
    </row>
    <row r="17" spans="1:6" ht="20.25" customHeight="1" x14ac:dyDescent="0.25">
      <c r="A17" s="3">
        <v>10</v>
      </c>
      <c r="B17" s="2" t="str">
        <f>VLOOKUP(C7,Translations!A1:CB204,10,FALSE)</f>
        <v>Stávající úhel střechy</v>
      </c>
      <c r="C17" s="18"/>
      <c r="D17" s="13" t="s">
        <v>4</v>
      </c>
    </row>
    <row r="18" spans="1:6" ht="20.25" customHeight="1" x14ac:dyDescent="0.25">
      <c r="A18" s="3">
        <v>11</v>
      </c>
      <c r="B18" s="2" t="str">
        <f>VLOOKUP(C7,Translations!A1:CB204,11,FALSE)</f>
        <v>Požadovaný úhel solárního panelu</v>
      </c>
      <c r="C18" s="18"/>
      <c r="D18" s="13" t="s">
        <v>4</v>
      </c>
    </row>
    <row r="19" spans="1:6" ht="20.25" customHeight="1" x14ac:dyDescent="0.25">
      <c r="A19" s="3">
        <v>12</v>
      </c>
      <c r="B19" s="2" t="str">
        <f>VLOOKUP(C7,Translations!A1:CB204,12,FALSE)</f>
        <v>Výrobce solárních panelů</v>
      </c>
      <c r="C19" s="34"/>
      <c r="D19" s="34"/>
      <c r="E19" s="34"/>
      <c r="F19" s="15"/>
    </row>
    <row r="20" spans="1:6" ht="20.25" customHeight="1" x14ac:dyDescent="0.25">
      <c r="A20" s="3">
        <v>13</v>
      </c>
      <c r="B20" s="2" t="str">
        <f>VLOOKUP(C7,Translations!A1:CB204,13,FALSE)</f>
        <v>Typ solárního panelu</v>
      </c>
      <c r="C20" s="34"/>
      <c r="D20" s="34"/>
      <c r="E20" s="34"/>
    </row>
    <row r="21" spans="1:6" ht="20.25" customHeight="1" x14ac:dyDescent="0.25">
      <c r="A21" s="3">
        <v>14</v>
      </c>
      <c r="B21" s="2" t="str">
        <f>VLOOKUP(C7,Translations!A1:CB204,14,FALSE)</f>
        <v>Počet solárních panelů</v>
      </c>
      <c r="C21" s="18"/>
    </row>
    <row r="22" spans="1:6" ht="20.25" customHeight="1" x14ac:dyDescent="0.25">
      <c r="A22" s="3">
        <v>15</v>
      </c>
      <c r="B22" s="2" t="str">
        <f>VLOOKUP(C7,Translations!A1:CB204,15,FALSE)</f>
        <v>Výkon solárního panelu</v>
      </c>
      <c r="C22" s="18"/>
      <c r="D22" s="11" t="s">
        <v>5</v>
      </c>
    </row>
    <row r="23" spans="1:6" ht="20.25" customHeight="1" x14ac:dyDescent="0.25">
      <c r="A23" s="3">
        <v>16</v>
      </c>
      <c r="B23" s="2" t="str">
        <f>VLOOKUP(C7,Translations!A1:CB204,16,FALSE)</f>
        <v>Délka solárního panelu</v>
      </c>
      <c r="C23" s="18"/>
      <c r="D23" s="11" t="s">
        <v>6</v>
      </c>
    </row>
    <row r="24" spans="1:6" ht="20.25" customHeight="1" x14ac:dyDescent="0.25">
      <c r="A24" s="3">
        <v>17</v>
      </c>
      <c r="B24" s="2" t="str">
        <f>VLOOKUP(C7,Translations!A1:CB204,17,FALSE)</f>
        <v>Šířka solárního panelu</v>
      </c>
      <c r="C24" s="18"/>
      <c r="D24" s="11" t="s">
        <v>6</v>
      </c>
    </row>
    <row r="25" spans="1:6" ht="20.25" customHeight="1" x14ac:dyDescent="0.25">
      <c r="A25" s="3">
        <v>18</v>
      </c>
      <c r="B25" s="2" t="str">
        <f>VLOOKUP(C7,Translations!A1:CB204,18,FALSE)</f>
        <v>Hloubka solárního panelu</v>
      </c>
      <c r="C25" s="18"/>
      <c r="D25" s="11" t="s">
        <v>6</v>
      </c>
    </row>
    <row r="26" spans="1:6" ht="19.5" customHeight="1" x14ac:dyDescent="0.25">
      <c r="A26" s="3">
        <v>19</v>
      </c>
      <c r="B26" s="2" t="str">
        <f>VLOOKUP(C7,Translations!A1:CB204,19,FALSE)</f>
        <v>Hmotnost solárního panelu</v>
      </c>
      <c r="C26" s="18"/>
      <c r="D26" s="11" t="s">
        <v>7</v>
      </c>
    </row>
    <row r="27" spans="1:6" ht="25.5" customHeight="1" x14ac:dyDescent="0.25">
      <c r="A27" s="3">
        <v>20</v>
      </c>
      <c r="B27" s="6" t="str">
        <f>VLOOKUP(C7,Translations!A1:CB204,20,FALSE)</f>
        <v>Jaká je barva rámu solárního panelu?</v>
      </c>
      <c r="C27" s="21" t="s">
        <v>8</v>
      </c>
    </row>
    <row r="28" spans="1:6" ht="14.25" customHeight="1" x14ac:dyDescent="0.25">
      <c r="B28" s="23" t="s">
        <v>9</v>
      </c>
      <c r="C28" s="22" t="str">
        <f>VLOOKUP(C7,Translations!A1:CB204,46,FALSE)</f>
        <v>Černá</v>
      </c>
      <c r="D28" s="22"/>
    </row>
    <row r="29" spans="1:6" ht="14.25" customHeight="1" x14ac:dyDescent="0.25">
      <c r="B29" s="23" t="s">
        <v>10</v>
      </c>
      <c r="C29" s="22" t="str">
        <f>VLOOKUP(C7,Translations!A1:CB204,47,FALSE)</f>
        <v>Stříbrná</v>
      </c>
      <c r="D29" s="22"/>
    </row>
    <row r="30" spans="1:6" ht="19.5" customHeight="1" x14ac:dyDescent="0.25">
      <c r="A30" s="3">
        <v>21</v>
      </c>
      <c r="B30" s="2" t="str">
        <f>VLOOKUP(C7,Translations!A1:CB204,21,FALSE)</f>
        <v>Orientace solárního panelu</v>
      </c>
      <c r="C30" s="21" t="s">
        <v>11</v>
      </c>
    </row>
    <row r="31" spans="1:6" ht="70.5" customHeight="1" x14ac:dyDescent="0.25"/>
    <row r="32" spans="1:6" ht="19.5" customHeight="1" x14ac:dyDescent="0.25">
      <c r="A32" s="3">
        <v>22</v>
      </c>
      <c r="B32" s="2" t="str">
        <f>VLOOKUP(C7,Translations!A1:CB204,22,FALSE)</f>
        <v>Azimut solárního panelu</v>
      </c>
      <c r="C32" s="18"/>
      <c r="D32" s="13" t="s">
        <v>4</v>
      </c>
    </row>
    <row r="33" spans="1:4" ht="25.5" customHeight="1" x14ac:dyDescent="0.25">
      <c r="A33" s="3">
        <v>23</v>
      </c>
      <c r="B33" s="6" t="str">
        <f>VLOOKUP(C7,Translations!A1:CB204,23,FALSE)</f>
        <v>Je solární panel povolen připevnit na kratší stranu?</v>
      </c>
      <c r="C33" s="21" t="s">
        <v>12</v>
      </c>
    </row>
    <row r="34" spans="1:4" ht="14.25" customHeight="1" x14ac:dyDescent="0.25">
      <c r="B34" s="23" t="s">
        <v>13</v>
      </c>
      <c r="C34" s="22" t="str">
        <f>VLOOKUP(C7,Translations!A1:CB204,44,FALSE)</f>
        <v>Ano</v>
      </c>
      <c r="D34" s="22"/>
    </row>
    <row r="35" spans="1:4" ht="14.25" customHeight="1" x14ac:dyDescent="0.25">
      <c r="B35" s="23" t="s">
        <v>14</v>
      </c>
      <c r="C35" s="22" t="str">
        <f>VLOOKUP(C7,Translations!A1:CB204,45,FALSE)</f>
        <v>Ne</v>
      </c>
      <c r="D35" s="22"/>
    </row>
    <row r="36" spans="1:4" ht="255.75" customHeight="1" x14ac:dyDescent="0.25">
      <c r="B36" s="42"/>
      <c r="C36" s="42"/>
      <c r="D36" s="42"/>
    </row>
    <row r="37" spans="1:4" ht="18.75" customHeight="1" x14ac:dyDescent="0.25">
      <c r="A37" s="3">
        <v>24</v>
      </c>
      <c r="B37" s="2" t="str">
        <f>VLOOKUP(C7,Translations!A1:CB204,24,FALSE)</f>
        <v>Typ systému</v>
      </c>
      <c r="C37" s="34"/>
      <c r="D37" s="34"/>
    </row>
    <row r="38" spans="1:4" ht="27.75" hidden="1" customHeight="1" x14ac:dyDescent="0.25">
      <c r="A38" s="3">
        <v>25</v>
      </c>
      <c r="B38" s="6" t="str">
        <f>VLOOKUP(C7,Translations!A1:CB204,25,FALSE)</f>
        <v>Maximální zatížení střechy</v>
      </c>
      <c r="C38" s="19"/>
      <c r="D38" s="11" t="s">
        <v>15</v>
      </c>
    </row>
    <row r="39" spans="1:4" ht="31.5" hidden="1" customHeight="1" x14ac:dyDescent="0.25">
      <c r="A39" s="3">
        <v>26</v>
      </c>
      <c r="B39" s="6" t="str">
        <f>VLOOKUP(C7,Translations!A1:CB204,26,FALSE)</f>
        <v>Budete používát  Sunfixings ballast?</v>
      </c>
      <c r="C39" s="21" t="s">
        <v>12</v>
      </c>
      <c r="D39" s="11"/>
    </row>
    <row r="40" spans="1:4" ht="14.25" hidden="1" customHeight="1" x14ac:dyDescent="0.25">
      <c r="B40" s="23" t="s">
        <v>13</v>
      </c>
      <c r="C40" s="22" t="str">
        <f>VLOOKUP(C7,Translations!A1:CB204,44,FALSE)</f>
        <v>Ano</v>
      </c>
      <c r="D40" s="22"/>
    </row>
    <row r="41" spans="1:4" ht="14.25" hidden="1" customHeight="1" x14ac:dyDescent="0.25">
      <c r="B41" s="23" t="s">
        <v>14</v>
      </c>
      <c r="C41" s="22" t="str">
        <f>VLOOKUP(C7,Translations!A1:CB204,45,FALSE)</f>
        <v>Ne</v>
      </c>
      <c r="D41" s="22"/>
    </row>
    <row r="42" spans="1:4" ht="60.75" hidden="1" customHeight="1" x14ac:dyDescent="0.25">
      <c r="A42" s="3">
        <v>27</v>
      </c>
      <c r="B42" s="6" t="str">
        <f>VLOOKUP(C7,Translations!A1:CB204,27,FALSE)</f>
        <v>Pokud ne, napište rozměry bloku, který chcete použít (délku x šířku x hloubku)</v>
      </c>
      <c r="C42" s="18"/>
      <c r="D42" s="11" t="s">
        <v>6</v>
      </c>
    </row>
    <row r="43" spans="1:4" ht="39" hidden="1" customHeight="1" x14ac:dyDescent="0.25">
      <c r="A43" s="3">
        <v>28</v>
      </c>
      <c r="B43" s="6" t="str">
        <f>VLOOKUP(C7,Translations!A1:CB204,28,FALSE)</f>
        <v>Jaká je váha balastového bloku, kterou chcete používat?</v>
      </c>
      <c r="C43" s="18"/>
      <c r="D43" s="11" t="s">
        <v>7</v>
      </c>
    </row>
    <row r="44" spans="1:4" ht="26.25" customHeight="1" x14ac:dyDescent="0.25">
      <c r="A44" s="3">
        <v>29</v>
      </c>
      <c r="B44" s="2" t="str">
        <f>VLOOKUP(C7,Translations!A1:CB204,29,FALSE)</f>
        <v>Materiál střešní krytiny A</v>
      </c>
      <c r="C44" s="34"/>
      <c r="D44" s="34"/>
    </row>
    <row r="45" spans="1:4" ht="25.5" hidden="1" customHeight="1" x14ac:dyDescent="0.25">
      <c r="A45" s="3">
        <v>30</v>
      </c>
      <c r="B45" s="2" t="str">
        <f>VLOOKUP(C7,Translations!A1:CB204,30,FALSE)</f>
        <v>Materiál střešní krytiny B</v>
      </c>
      <c r="C45" s="35"/>
      <c r="D45" s="36"/>
    </row>
    <row r="46" spans="1:4" ht="28.5" hidden="1" customHeight="1" x14ac:dyDescent="0.25">
      <c r="A46" s="3">
        <v>31</v>
      </c>
      <c r="B46" s="2" t="str">
        <f>VLOOKUP(C7,Translations!A1:CB204,31,FALSE)</f>
        <v>Materiál střešní krytiny C</v>
      </c>
      <c r="C46" s="34"/>
      <c r="D46" s="34"/>
    </row>
    <row r="47" spans="1:4" ht="159.75" customHeight="1" x14ac:dyDescent="0.25">
      <c r="C47" s="11"/>
      <c r="D47" s="11"/>
    </row>
    <row r="48" spans="1:4" ht="25.5" customHeight="1" x14ac:dyDescent="0.25">
      <c r="A48" s="3">
        <v>32</v>
      </c>
      <c r="B48" s="2" t="str">
        <f>VLOOKUP(C7,Translations!A1:CB204,32,FALSE)</f>
        <v>Rozměr D</v>
      </c>
      <c r="C48" s="21"/>
      <c r="D48" s="11" t="s">
        <v>6</v>
      </c>
    </row>
    <row r="49" spans="1:4" ht="25.5" customHeight="1" x14ac:dyDescent="0.25">
      <c r="A49" s="3">
        <v>33</v>
      </c>
      <c r="B49" s="2" t="str">
        <f>VLOOKUP(C7,Translations!A1:CB204,33,FALSE)</f>
        <v>Rozměr E</v>
      </c>
      <c r="C49" s="21"/>
      <c r="D49" s="11" t="s">
        <v>6</v>
      </c>
    </row>
    <row r="50" spans="1:4" ht="25.5" customHeight="1" x14ac:dyDescent="0.25">
      <c r="A50" s="3">
        <v>34</v>
      </c>
      <c r="B50" s="2" t="str">
        <f>VLOOKUP(C7,Translations!A1:CB204,34,FALSE)</f>
        <v>Rozměr F</v>
      </c>
      <c r="C50" s="21"/>
      <c r="D50" s="11" t="s">
        <v>6</v>
      </c>
    </row>
    <row r="51" spans="1:4" ht="25.5" customHeight="1" x14ac:dyDescent="0.25">
      <c r="A51" s="3">
        <v>35</v>
      </c>
      <c r="B51" s="2" t="str">
        <f>VLOOKUP(C7,Translations!A1:CB204,35,FALSE)</f>
        <v>Tloušťka izolace</v>
      </c>
      <c r="C51" s="20"/>
      <c r="D51" s="11" t="s">
        <v>6</v>
      </c>
    </row>
    <row r="52" spans="1:4" ht="25.5" customHeight="1" x14ac:dyDescent="0.25">
      <c r="A52" s="3">
        <v>36</v>
      </c>
      <c r="B52" s="2" t="str">
        <f>VLOOKUP(C7,Translations!A1:CB204,36,FALSE)</f>
        <v>Typ podkonstrukce</v>
      </c>
      <c r="C52" s="37" t="s">
        <v>11</v>
      </c>
      <c r="D52" s="37"/>
    </row>
    <row r="53" spans="1:4" ht="110.25" customHeight="1" x14ac:dyDescent="0.25"/>
    <row r="54" spans="1:4" ht="14.25" customHeight="1" x14ac:dyDescent="0.25">
      <c r="B54" s="23" t="s">
        <v>16</v>
      </c>
      <c r="C54" s="22" t="str">
        <f>VLOOKUP(C7,Translations!A1:CB204,50,FALSE)</f>
        <v>vaznice</v>
      </c>
      <c r="D54" s="22"/>
    </row>
    <row r="55" spans="1:4" ht="14.25" customHeight="1" x14ac:dyDescent="0.25">
      <c r="B55" s="23" t="s">
        <v>17</v>
      </c>
      <c r="C55" s="22" t="str">
        <f>VLOOKUP(C7,Translations!A1:CB204,51,FALSE)</f>
        <v>krokev</v>
      </c>
      <c r="D55" s="22"/>
    </row>
    <row r="56" spans="1:4" ht="19.5" customHeight="1" x14ac:dyDescent="0.25">
      <c r="A56" s="3">
        <v>37</v>
      </c>
      <c r="B56" s="2" t="str">
        <f>VLOOKUP(C7,Translations!A1:CB204,37,FALSE)</f>
        <v>Rozměr G</v>
      </c>
      <c r="C56" s="21"/>
      <c r="D56" s="11" t="s">
        <v>6</v>
      </c>
    </row>
    <row r="57" spans="1:4" ht="19.5" customHeight="1" x14ac:dyDescent="0.25">
      <c r="A57" s="3">
        <v>38</v>
      </c>
      <c r="B57" s="2" t="str">
        <f>VLOOKUP(C7,Translations!A1:CB204,38,FALSE)</f>
        <v>Rozměr H</v>
      </c>
      <c r="C57" s="21"/>
      <c r="D57" s="11" t="s">
        <v>6</v>
      </c>
    </row>
    <row r="58" spans="1:4" ht="19.5" customHeight="1" x14ac:dyDescent="0.25">
      <c r="A58" s="3">
        <v>39</v>
      </c>
      <c r="B58" s="2" t="str">
        <f>VLOOKUP(C7,Translations!A1:CB204,39,FALSE)</f>
        <v>Rozměr I</v>
      </c>
      <c r="C58" s="21"/>
      <c r="D58" s="11" t="s">
        <v>6</v>
      </c>
    </row>
    <row r="59" spans="1:4" ht="19.5" customHeight="1" x14ac:dyDescent="0.25">
      <c r="A59" s="3">
        <v>40</v>
      </c>
      <c r="B59" s="2" t="str">
        <f>VLOOKUP(C7,Translations!A1:CB204,40,FALSE)</f>
        <v>materiál podkonstrukce</v>
      </c>
      <c r="C59" s="21" t="s">
        <v>18</v>
      </c>
    </row>
    <row r="60" spans="1:4" ht="14.25" customHeight="1" x14ac:dyDescent="0.25">
      <c r="B60" s="23" t="s">
        <v>19</v>
      </c>
      <c r="C60" s="22" t="str">
        <f>VLOOKUP(C7,Translations!A1:CB204,52,FALSE)</f>
        <v>Dřevo</v>
      </c>
      <c r="D60" s="22"/>
    </row>
    <row r="61" spans="1:4" ht="14.25" customHeight="1" x14ac:dyDescent="0.25">
      <c r="B61" s="23" t="s">
        <v>20</v>
      </c>
      <c r="C61" s="22" t="str">
        <f>VLOOKUP(C7,Translations!A1:CB204,53,FALSE)</f>
        <v>Ocel</v>
      </c>
      <c r="D61" s="22"/>
    </row>
    <row r="62" spans="1:4" ht="14.25" customHeight="1" x14ac:dyDescent="0.25">
      <c r="B62" s="23" t="s">
        <v>21</v>
      </c>
      <c r="C62" s="22" t="str">
        <f>VLOOKUP(C7,Translations!A1:CB204,54,FALSE)</f>
        <v>Beton</v>
      </c>
      <c r="D62" s="22"/>
    </row>
    <row r="63" spans="1:4" ht="14.25" customHeight="1" x14ac:dyDescent="0.25">
      <c r="A63" s="3">
        <v>41</v>
      </c>
      <c r="B63" s="6" t="str">
        <f>VLOOKUP(C7,Translations!A1:CB204,41,FALSE)</f>
        <v>Komentáře</v>
      </c>
      <c r="C63" s="22"/>
      <c r="D63" s="22"/>
    </row>
    <row r="64" spans="1:4" ht="106.5" customHeight="1" x14ac:dyDescent="0.25">
      <c r="B64" s="38"/>
      <c r="C64" s="39"/>
      <c r="D64" s="40"/>
    </row>
    <row r="65" spans="1:4" ht="6" customHeight="1" x14ac:dyDescent="0.25"/>
    <row r="66" spans="1:4" ht="49.5" customHeight="1" x14ac:dyDescent="0.25">
      <c r="A66" s="3">
        <v>42</v>
      </c>
      <c r="B66" s="41" t="str">
        <f>VLOOKUP(C7,Translations!A1:CB204,42,FALSE)</f>
        <v>Nezapomeňte zaslat tento kontrolní seznam spolu s katalogovým listem solárního panelu a návrhem uspořádání solárních panelů.</v>
      </c>
      <c r="C66" s="41"/>
      <c r="D66" s="41"/>
    </row>
    <row r="67" spans="1:4" ht="15.75" customHeight="1" x14ac:dyDescent="0.2">
      <c r="B67" s="32" t="s">
        <v>22</v>
      </c>
      <c r="C67" s="32"/>
      <c r="D67" s="32"/>
    </row>
    <row r="68" spans="1:4" x14ac:dyDescent="0.25">
      <c r="B68" s="33" t="s">
        <v>23</v>
      </c>
      <c r="C68" s="33"/>
      <c r="D68" s="33"/>
    </row>
    <row r="69" spans="1:4" x14ac:dyDescent="0.25">
      <c r="B69" s="33" t="s">
        <v>24</v>
      </c>
      <c r="C69" s="33"/>
      <c r="D69" s="33"/>
    </row>
    <row r="70" spans="1:4" s="4" customFormat="1" ht="4.5" customHeight="1" x14ac:dyDescent="0.25">
      <c r="A70" s="16"/>
    </row>
  </sheetData>
  <mergeCells count="17">
    <mergeCell ref="C20:E20"/>
    <mergeCell ref="B36:D36"/>
    <mergeCell ref="C37:D37"/>
    <mergeCell ref="B9:E9"/>
    <mergeCell ref="C12:E12"/>
    <mergeCell ref="C19:E19"/>
    <mergeCell ref="C10:E10"/>
    <mergeCell ref="C11:E11"/>
    <mergeCell ref="B67:D67"/>
    <mergeCell ref="B68:D68"/>
    <mergeCell ref="B69:D69"/>
    <mergeCell ref="C44:D44"/>
    <mergeCell ref="C45:D45"/>
    <mergeCell ref="C46:D46"/>
    <mergeCell ref="C52:D52"/>
    <mergeCell ref="B64:D64"/>
    <mergeCell ref="B66:D66"/>
  </mergeCells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Translations!$A$2:$A$9</xm:f>
          </x14:formula1>
          <xm:sqref>C7</xm:sqref>
        </x14:dataValidation>
        <x14:dataValidation type="list" allowBlank="1" showInputMessage="1" showErrorMessage="1" xr:uid="{00000000-0002-0000-0000-000001000000}">
          <x14:formula1>
            <xm:f>Lists!$A$3:$A$4</xm:f>
          </x14:formula1>
          <xm:sqref>C33 C39</xm:sqref>
        </x14:dataValidation>
        <x14:dataValidation type="list" allowBlank="1" showInputMessage="1" showErrorMessage="1" xr:uid="{00000000-0002-0000-0000-000002000000}">
          <x14:formula1>
            <xm:f>Lists!$A$9:$A$10</xm:f>
          </x14:formula1>
          <xm:sqref>C27</xm:sqref>
        </x14:dataValidation>
        <x14:dataValidation type="list" allowBlank="1" showInputMessage="1" showErrorMessage="1" xr:uid="{00000000-0002-0000-0000-000003000000}">
          <x14:formula1>
            <xm:f>Lists!$A$6:$A$7</xm:f>
          </x14:formula1>
          <xm:sqref>C30</xm:sqref>
        </x14:dataValidation>
        <x14:dataValidation type="list" allowBlank="1" showInputMessage="1" showErrorMessage="1" xr:uid="{00000000-0002-0000-0000-000004000000}">
          <x14:formula1>
            <xm:f>Lists!$A$12:$A$13</xm:f>
          </x14:formula1>
          <xm:sqref>C52:D52</xm:sqref>
        </x14:dataValidation>
        <x14:dataValidation type="list" allowBlank="1" showInputMessage="1" showErrorMessage="1" xr:uid="{00000000-0002-0000-0000-000005000000}">
          <x14:formula1>
            <xm:f>Lists!$A$15:$A$17</xm:f>
          </x14:formula1>
          <xm:sqref>C59</xm:sqref>
        </x14:dataValidation>
        <x14:dataValidation type="list" allowBlank="1" showInputMessage="1" showErrorMessage="1" xr:uid="{00000000-0002-0000-0000-000006000000}">
          <x14:formula1>
            <xm:f>Lists!$I$2:$I$14</xm:f>
          </x14:formula1>
          <xm:sqref>C37:D37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41"/>
  <sheetViews>
    <sheetView topLeftCell="A2" workbookViewId="0">
      <pane xSplit="1" ySplit="1" topLeftCell="B8" activePane="bottomRight" state="frozen"/>
      <selection pane="topRight" activeCell="B2" sqref="B2"/>
      <selection pane="bottomLeft" activeCell="A3" sqref="A3"/>
      <selection pane="bottomRight" activeCell="A9" sqref="A9:BB9"/>
    </sheetView>
  </sheetViews>
  <sheetFormatPr defaultRowHeight="12" x14ac:dyDescent="0.25"/>
  <cols>
    <col min="1" max="1" width="18" style="10" customWidth="1"/>
    <col min="2" max="2" width="24.28515625" style="8" customWidth="1"/>
    <col min="3" max="8" width="24.28515625" style="9" customWidth="1"/>
    <col min="9" max="42" width="24.28515625" style="8" customWidth="1"/>
    <col min="43" max="47" width="12.42578125" style="8" customWidth="1"/>
    <col min="48" max="16384" width="9.140625" style="8"/>
  </cols>
  <sheetData>
    <row r="1" spans="1:55" x14ac:dyDescent="0.25">
      <c r="A1" s="8">
        <v>1</v>
      </c>
      <c r="B1" s="8">
        <v>2</v>
      </c>
      <c r="C1" s="8">
        <v>3</v>
      </c>
      <c r="D1" s="8">
        <v>4</v>
      </c>
      <c r="E1" s="8">
        <v>5</v>
      </c>
      <c r="F1" s="8">
        <v>6</v>
      </c>
      <c r="G1" s="8">
        <v>7</v>
      </c>
      <c r="H1" s="8">
        <v>8</v>
      </c>
      <c r="I1" s="8">
        <v>9</v>
      </c>
      <c r="J1" s="8">
        <v>10</v>
      </c>
      <c r="K1" s="8">
        <v>11</v>
      </c>
      <c r="L1" s="8">
        <v>12</v>
      </c>
      <c r="M1" s="8">
        <v>13</v>
      </c>
      <c r="N1" s="8">
        <v>14</v>
      </c>
      <c r="O1" s="8">
        <v>15</v>
      </c>
      <c r="P1" s="8">
        <v>16</v>
      </c>
      <c r="Q1" s="8">
        <v>17</v>
      </c>
      <c r="R1" s="8">
        <v>18</v>
      </c>
      <c r="S1" s="8">
        <v>19</v>
      </c>
      <c r="T1" s="8">
        <v>20</v>
      </c>
      <c r="U1" s="8">
        <v>21</v>
      </c>
      <c r="V1" s="8">
        <v>22</v>
      </c>
      <c r="W1" s="8">
        <v>23</v>
      </c>
      <c r="X1" s="8">
        <v>24</v>
      </c>
      <c r="Y1" s="8">
        <v>25</v>
      </c>
      <c r="Z1" s="8">
        <v>26</v>
      </c>
      <c r="AA1" s="8">
        <v>27</v>
      </c>
      <c r="AB1" s="8">
        <v>28</v>
      </c>
      <c r="AC1" s="8">
        <v>29</v>
      </c>
      <c r="AD1" s="8">
        <v>30</v>
      </c>
      <c r="AE1" s="8">
        <v>31</v>
      </c>
      <c r="AF1" s="8">
        <v>32</v>
      </c>
      <c r="AG1" s="8">
        <v>33</v>
      </c>
      <c r="AH1" s="8">
        <v>34</v>
      </c>
      <c r="AI1" s="8">
        <v>35</v>
      </c>
      <c r="AJ1" s="8">
        <v>36</v>
      </c>
      <c r="AK1" s="8">
        <v>37</v>
      </c>
      <c r="AL1" s="8">
        <v>38</v>
      </c>
      <c r="AM1" s="8">
        <v>39</v>
      </c>
      <c r="AN1" s="8">
        <v>40</v>
      </c>
      <c r="AO1" s="8">
        <v>41</v>
      </c>
      <c r="AP1" s="8">
        <v>42</v>
      </c>
      <c r="AQ1" s="8">
        <v>43</v>
      </c>
      <c r="AR1" s="8">
        <v>44</v>
      </c>
      <c r="AS1" s="8">
        <v>45</v>
      </c>
      <c r="AT1" s="8">
        <v>46</v>
      </c>
      <c r="AU1" s="8">
        <v>47</v>
      </c>
      <c r="AV1" s="8">
        <v>48</v>
      </c>
      <c r="AW1" s="8">
        <v>49</v>
      </c>
      <c r="AX1" s="8">
        <v>50</v>
      </c>
      <c r="AY1" s="8">
        <v>51</v>
      </c>
      <c r="AZ1" s="8">
        <v>52</v>
      </c>
      <c r="BA1" s="8">
        <v>53</v>
      </c>
      <c r="BB1" s="8">
        <v>54</v>
      </c>
      <c r="BC1" s="8">
        <v>56</v>
      </c>
    </row>
    <row r="2" spans="1:55" s="9" customFormat="1" ht="114" customHeight="1" x14ac:dyDescent="0.25">
      <c r="A2" s="10" t="s">
        <v>25</v>
      </c>
      <c r="B2" s="9" t="s">
        <v>26</v>
      </c>
      <c r="C2" s="9" t="s">
        <v>27</v>
      </c>
      <c r="D2" s="9" t="s">
        <v>28</v>
      </c>
      <c r="E2" s="9" t="s">
        <v>29</v>
      </c>
      <c r="F2" s="9" t="s">
        <v>30</v>
      </c>
      <c r="G2" s="9" t="s">
        <v>31</v>
      </c>
      <c r="H2" s="9" t="s">
        <v>32</v>
      </c>
      <c r="I2" s="9" t="s">
        <v>33</v>
      </c>
      <c r="J2" s="9" t="s">
        <v>34</v>
      </c>
      <c r="K2" s="9" t="s">
        <v>35</v>
      </c>
      <c r="L2" s="9" t="s">
        <v>36</v>
      </c>
      <c r="M2" s="9" t="s">
        <v>37</v>
      </c>
      <c r="N2" s="9" t="s">
        <v>38</v>
      </c>
      <c r="O2" s="9" t="s">
        <v>39</v>
      </c>
      <c r="P2" s="9" t="s">
        <v>40</v>
      </c>
      <c r="Q2" s="9" t="s">
        <v>41</v>
      </c>
      <c r="R2" s="9" t="s">
        <v>42</v>
      </c>
      <c r="S2" s="9" t="s">
        <v>43</v>
      </c>
      <c r="T2" s="9" t="s">
        <v>44</v>
      </c>
      <c r="U2" s="9" t="s">
        <v>45</v>
      </c>
      <c r="V2" s="9" t="s">
        <v>46</v>
      </c>
      <c r="W2" s="9" t="s">
        <v>47</v>
      </c>
      <c r="X2" s="9" t="s">
        <v>48</v>
      </c>
      <c r="Y2" s="9" t="s">
        <v>49</v>
      </c>
      <c r="Z2" s="9" t="s">
        <v>50</v>
      </c>
      <c r="AA2" s="9" t="s">
        <v>51</v>
      </c>
      <c r="AB2" s="9" t="s">
        <v>52</v>
      </c>
      <c r="AC2" s="9" t="s">
        <v>53</v>
      </c>
      <c r="AD2" s="9" t="s">
        <v>54</v>
      </c>
      <c r="AE2" s="9" t="s">
        <v>55</v>
      </c>
      <c r="AF2" s="9" t="s">
        <v>56</v>
      </c>
      <c r="AG2" s="9" t="s">
        <v>57</v>
      </c>
      <c r="AH2" s="9" t="s">
        <v>58</v>
      </c>
      <c r="AI2" s="9" t="s">
        <v>59</v>
      </c>
      <c r="AJ2" s="9" t="s">
        <v>60</v>
      </c>
      <c r="AK2" s="9" t="s">
        <v>61</v>
      </c>
      <c r="AL2" s="9" t="s">
        <v>62</v>
      </c>
      <c r="AM2" s="9" t="s">
        <v>63</v>
      </c>
      <c r="AN2" s="9" t="s">
        <v>64</v>
      </c>
      <c r="AO2" s="9" t="s">
        <v>65</v>
      </c>
      <c r="AP2" s="9" t="s">
        <v>66</v>
      </c>
      <c r="AQ2" s="9" t="s">
        <v>67</v>
      </c>
      <c r="AR2" s="9" t="s">
        <v>68</v>
      </c>
      <c r="AS2" s="9" t="s">
        <v>69</v>
      </c>
      <c r="AT2" s="9" t="s">
        <v>70</v>
      </c>
      <c r="AU2" s="9" t="s">
        <v>71</v>
      </c>
      <c r="AV2" s="9" t="s">
        <v>72</v>
      </c>
      <c r="AW2" s="9" t="s">
        <v>25</v>
      </c>
      <c r="AX2" s="9" t="s">
        <v>73</v>
      </c>
      <c r="AY2" s="9" t="s">
        <v>74</v>
      </c>
      <c r="AZ2" s="9" t="s">
        <v>75</v>
      </c>
      <c r="BA2" s="9" t="s">
        <v>76</v>
      </c>
      <c r="BB2" s="9" t="s">
        <v>77</v>
      </c>
    </row>
    <row r="3" spans="1:55" ht="114" customHeight="1" x14ac:dyDescent="0.25">
      <c r="A3" s="10" t="s">
        <v>78</v>
      </c>
      <c r="B3" s="9" t="s">
        <v>79</v>
      </c>
      <c r="C3" s="9" t="s">
        <v>80</v>
      </c>
      <c r="D3" s="9" t="s">
        <v>81</v>
      </c>
      <c r="E3" s="9" t="s">
        <v>82</v>
      </c>
      <c r="F3" s="9" t="s">
        <v>83</v>
      </c>
      <c r="G3" s="9" t="s">
        <v>84</v>
      </c>
      <c r="H3" s="9" t="s">
        <v>85</v>
      </c>
      <c r="I3" s="9" t="s">
        <v>86</v>
      </c>
      <c r="J3" s="9" t="s">
        <v>87</v>
      </c>
      <c r="K3" s="9" t="s">
        <v>88</v>
      </c>
      <c r="L3" s="9" t="s">
        <v>89</v>
      </c>
      <c r="M3" s="9" t="s">
        <v>90</v>
      </c>
      <c r="N3" s="9" t="s">
        <v>91</v>
      </c>
      <c r="O3" s="9" t="s">
        <v>92</v>
      </c>
      <c r="P3" s="9" t="s">
        <v>93</v>
      </c>
      <c r="Q3" s="9" t="s">
        <v>94</v>
      </c>
      <c r="R3" s="9" t="s">
        <v>95</v>
      </c>
      <c r="S3" s="9" t="s">
        <v>96</v>
      </c>
      <c r="T3" s="9" t="s">
        <v>97</v>
      </c>
      <c r="U3" s="9" t="s">
        <v>98</v>
      </c>
      <c r="V3" s="9" t="s">
        <v>99</v>
      </c>
      <c r="W3" s="9" t="s">
        <v>100</v>
      </c>
      <c r="X3" s="9" t="s">
        <v>101</v>
      </c>
      <c r="Y3" s="9" t="s">
        <v>102</v>
      </c>
      <c r="Z3" s="9" t="s">
        <v>103</v>
      </c>
      <c r="AA3" s="9" t="s">
        <v>104</v>
      </c>
      <c r="AB3" s="9" t="s">
        <v>105</v>
      </c>
      <c r="AC3" s="9" t="s">
        <v>106</v>
      </c>
      <c r="AD3" s="9" t="s">
        <v>107</v>
      </c>
      <c r="AE3" s="9" t="s">
        <v>108</v>
      </c>
      <c r="AF3" s="9" t="s">
        <v>109</v>
      </c>
      <c r="AG3" s="9" t="s">
        <v>110</v>
      </c>
      <c r="AH3" s="9" t="s">
        <v>111</v>
      </c>
      <c r="AI3" s="9" t="s">
        <v>112</v>
      </c>
      <c r="AJ3" s="9" t="s">
        <v>113</v>
      </c>
      <c r="AK3" s="9" t="s">
        <v>114</v>
      </c>
      <c r="AL3" s="9" t="s">
        <v>115</v>
      </c>
      <c r="AM3" s="9" t="s">
        <v>116</v>
      </c>
      <c r="AN3" s="9" t="s">
        <v>117</v>
      </c>
      <c r="AO3" s="9" t="s">
        <v>118</v>
      </c>
      <c r="AP3" s="9" t="s">
        <v>119</v>
      </c>
      <c r="AQ3" s="9" t="s">
        <v>120</v>
      </c>
      <c r="AR3" s="9" t="s">
        <v>121</v>
      </c>
      <c r="AS3" s="9" t="s">
        <v>122</v>
      </c>
      <c r="AT3" s="9" t="s">
        <v>123</v>
      </c>
      <c r="AU3" s="9" t="s">
        <v>124</v>
      </c>
      <c r="AV3" s="9" t="s">
        <v>125</v>
      </c>
      <c r="AW3" s="8" t="s">
        <v>126</v>
      </c>
      <c r="AX3" s="8" t="s">
        <v>73</v>
      </c>
      <c r="AY3" s="8" t="s">
        <v>127</v>
      </c>
      <c r="AZ3" s="8" t="s">
        <v>128</v>
      </c>
      <c r="BA3" s="8" t="s">
        <v>129</v>
      </c>
      <c r="BB3" s="8" t="s">
        <v>130</v>
      </c>
    </row>
    <row r="4" spans="1:55" ht="114" customHeight="1" x14ac:dyDescent="0.25">
      <c r="A4" s="10" t="s">
        <v>131</v>
      </c>
      <c r="B4" s="9" t="s">
        <v>132</v>
      </c>
      <c r="C4" s="9" t="s">
        <v>133</v>
      </c>
      <c r="D4" s="9" t="s">
        <v>134</v>
      </c>
      <c r="E4" s="9" t="s">
        <v>135</v>
      </c>
      <c r="F4" s="9" t="s">
        <v>136</v>
      </c>
      <c r="G4" s="9" t="s">
        <v>137</v>
      </c>
      <c r="H4" s="9" t="s">
        <v>138</v>
      </c>
      <c r="I4" s="9" t="s">
        <v>139</v>
      </c>
      <c r="J4" s="9" t="s">
        <v>140</v>
      </c>
      <c r="K4" s="9" t="s">
        <v>141</v>
      </c>
      <c r="L4" s="9" t="s">
        <v>142</v>
      </c>
      <c r="M4" s="9" t="s">
        <v>143</v>
      </c>
      <c r="N4" s="9" t="s">
        <v>144</v>
      </c>
      <c r="O4" s="9" t="s">
        <v>145</v>
      </c>
      <c r="P4" s="9" t="s">
        <v>146</v>
      </c>
      <c r="Q4" s="9" t="s">
        <v>147</v>
      </c>
      <c r="R4" s="9" t="s">
        <v>148</v>
      </c>
      <c r="S4" s="9" t="s">
        <v>149</v>
      </c>
      <c r="T4" s="9" t="s">
        <v>150</v>
      </c>
      <c r="U4" s="9" t="s">
        <v>151</v>
      </c>
      <c r="V4" s="9" t="s">
        <v>152</v>
      </c>
      <c r="W4" s="9" t="s">
        <v>153</v>
      </c>
      <c r="X4" s="9" t="s">
        <v>154</v>
      </c>
      <c r="Y4" s="9" t="s">
        <v>155</v>
      </c>
      <c r="Z4" s="9" t="s">
        <v>156</v>
      </c>
      <c r="AA4" s="9" t="s">
        <v>157</v>
      </c>
      <c r="AB4" s="9" t="s">
        <v>158</v>
      </c>
      <c r="AC4" s="9" t="s">
        <v>159</v>
      </c>
      <c r="AD4" s="9" t="s">
        <v>160</v>
      </c>
      <c r="AE4" s="9" t="s">
        <v>161</v>
      </c>
      <c r="AF4" s="9" t="s">
        <v>162</v>
      </c>
      <c r="AG4" s="9" t="s">
        <v>163</v>
      </c>
      <c r="AH4" s="9" t="s">
        <v>164</v>
      </c>
      <c r="AI4" s="9" t="s">
        <v>165</v>
      </c>
      <c r="AJ4" s="9" t="s">
        <v>166</v>
      </c>
      <c r="AK4" s="9" t="s">
        <v>167</v>
      </c>
      <c r="AL4" s="9" t="s">
        <v>168</v>
      </c>
      <c r="AM4" s="9" t="s">
        <v>169</v>
      </c>
      <c r="AN4" s="9" t="s">
        <v>170</v>
      </c>
      <c r="AO4" s="9" t="s">
        <v>171</v>
      </c>
      <c r="AP4" s="9" t="s">
        <v>172</v>
      </c>
      <c r="AQ4" s="9" t="s">
        <v>173</v>
      </c>
      <c r="AR4" s="9" t="s">
        <v>174</v>
      </c>
      <c r="AS4" s="9" t="s">
        <v>175</v>
      </c>
      <c r="AT4" s="9" t="s">
        <v>176</v>
      </c>
      <c r="AU4" s="9" t="s">
        <v>177</v>
      </c>
      <c r="AV4" s="9" t="s">
        <v>178</v>
      </c>
      <c r="AW4" s="8" t="s">
        <v>179</v>
      </c>
      <c r="AX4" s="8" t="s">
        <v>180</v>
      </c>
      <c r="AY4" s="8" t="s">
        <v>181</v>
      </c>
      <c r="AZ4" s="8" t="s">
        <v>182</v>
      </c>
      <c r="BA4" s="8" t="s">
        <v>183</v>
      </c>
      <c r="BB4" s="8" t="s">
        <v>184</v>
      </c>
    </row>
    <row r="5" spans="1:55" ht="114" customHeight="1" x14ac:dyDescent="0.25">
      <c r="A5" s="10" t="s">
        <v>185</v>
      </c>
      <c r="B5" s="9" t="s">
        <v>186</v>
      </c>
      <c r="C5" s="9" t="s">
        <v>187</v>
      </c>
      <c r="D5" s="9" t="s">
        <v>188</v>
      </c>
      <c r="E5" s="9" t="s">
        <v>189</v>
      </c>
      <c r="F5" s="9" t="s">
        <v>190</v>
      </c>
      <c r="G5" s="9" t="s">
        <v>191</v>
      </c>
      <c r="H5" s="9" t="s">
        <v>192</v>
      </c>
      <c r="I5" s="9" t="s">
        <v>193</v>
      </c>
      <c r="J5" s="9" t="s">
        <v>194</v>
      </c>
      <c r="K5" s="9" t="s">
        <v>195</v>
      </c>
      <c r="L5" s="9" t="s">
        <v>196</v>
      </c>
      <c r="M5" s="9" t="s">
        <v>197</v>
      </c>
      <c r="N5" s="9" t="s">
        <v>198</v>
      </c>
      <c r="O5" s="9" t="s">
        <v>199</v>
      </c>
      <c r="P5" s="9" t="s">
        <v>200</v>
      </c>
      <c r="Q5" s="9" t="s">
        <v>201</v>
      </c>
      <c r="R5" s="9" t="s">
        <v>202</v>
      </c>
      <c r="S5" s="9" t="s">
        <v>203</v>
      </c>
      <c r="T5" s="9" t="s">
        <v>204</v>
      </c>
      <c r="U5" s="9" t="s">
        <v>205</v>
      </c>
      <c r="V5" s="9" t="s">
        <v>206</v>
      </c>
      <c r="W5" s="9" t="s">
        <v>207</v>
      </c>
      <c r="X5" s="9" t="s">
        <v>208</v>
      </c>
      <c r="Y5" s="9" t="s">
        <v>209</v>
      </c>
      <c r="Z5" s="9" t="s">
        <v>210</v>
      </c>
      <c r="AA5" s="9" t="s">
        <v>211</v>
      </c>
      <c r="AB5" s="9" t="s">
        <v>212</v>
      </c>
      <c r="AC5" s="9" t="s">
        <v>213</v>
      </c>
      <c r="AD5" s="9" t="s">
        <v>214</v>
      </c>
      <c r="AE5" s="9" t="s">
        <v>215</v>
      </c>
      <c r="AF5" s="9" t="s">
        <v>216</v>
      </c>
      <c r="AG5" s="9" t="s">
        <v>217</v>
      </c>
      <c r="AH5" s="9" t="s">
        <v>218</v>
      </c>
      <c r="AI5" s="9" t="s">
        <v>219</v>
      </c>
      <c r="AJ5" s="9" t="s">
        <v>220</v>
      </c>
      <c r="AK5" s="9" t="s">
        <v>221</v>
      </c>
      <c r="AL5" s="9" t="s">
        <v>222</v>
      </c>
      <c r="AM5" s="9" t="s">
        <v>223</v>
      </c>
      <c r="AN5" s="9" t="s">
        <v>224</v>
      </c>
      <c r="AO5" s="9" t="s">
        <v>225</v>
      </c>
      <c r="AP5" s="9" t="s">
        <v>226</v>
      </c>
      <c r="AQ5" s="9" t="s">
        <v>227</v>
      </c>
      <c r="AR5" s="9" t="s">
        <v>228</v>
      </c>
      <c r="AS5" s="9" t="s">
        <v>229</v>
      </c>
      <c r="AT5" s="9" t="s">
        <v>230</v>
      </c>
      <c r="AU5" s="9" t="s">
        <v>231</v>
      </c>
      <c r="AV5" s="9" t="s">
        <v>232</v>
      </c>
      <c r="AW5" s="8" t="s">
        <v>233</v>
      </c>
      <c r="AX5" s="8" t="s">
        <v>234</v>
      </c>
      <c r="AY5" s="8" t="s">
        <v>235</v>
      </c>
      <c r="AZ5" s="8" t="s">
        <v>236</v>
      </c>
      <c r="BA5" s="26" t="s">
        <v>237</v>
      </c>
      <c r="BB5" s="8" t="s">
        <v>238</v>
      </c>
    </row>
    <row r="6" spans="1:55" ht="114" customHeight="1" x14ac:dyDescent="0.25">
      <c r="A6" s="10" t="s">
        <v>239</v>
      </c>
      <c r="B6" s="9" t="s">
        <v>240</v>
      </c>
      <c r="C6" s="9" t="s">
        <v>241</v>
      </c>
      <c r="D6" s="9" t="s">
        <v>242</v>
      </c>
      <c r="E6" s="9" t="s">
        <v>243</v>
      </c>
      <c r="F6" s="9" t="s">
        <v>244</v>
      </c>
      <c r="G6" s="9" t="s">
        <v>245</v>
      </c>
      <c r="H6" s="9" t="s">
        <v>246</v>
      </c>
      <c r="I6" s="9" t="s">
        <v>247</v>
      </c>
      <c r="J6" s="9" t="s">
        <v>248</v>
      </c>
      <c r="K6" s="9" t="s">
        <v>249</v>
      </c>
      <c r="L6" s="9" t="s">
        <v>250</v>
      </c>
      <c r="M6" s="9" t="s">
        <v>251</v>
      </c>
      <c r="N6" s="9" t="s">
        <v>252</v>
      </c>
      <c r="O6" s="9" t="s">
        <v>253</v>
      </c>
      <c r="P6" s="9" t="s">
        <v>254</v>
      </c>
      <c r="Q6" s="9" t="s">
        <v>255</v>
      </c>
      <c r="R6" s="9" t="s">
        <v>256</v>
      </c>
      <c r="S6" s="9" t="s">
        <v>257</v>
      </c>
      <c r="T6" s="9" t="s">
        <v>258</v>
      </c>
      <c r="U6" s="9" t="s">
        <v>259</v>
      </c>
      <c r="V6" s="9" t="s">
        <v>260</v>
      </c>
      <c r="W6" s="9" t="s">
        <v>261</v>
      </c>
      <c r="X6" s="9" t="s">
        <v>262</v>
      </c>
      <c r="Y6" s="9" t="s">
        <v>263</v>
      </c>
      <c r="Z6" s="9" t="s">
        <v>264</v>
      </c>
      <c r="AA6" s="9" t="s">
        <v>265</v>
      </c>
      <c r="AB6" s="9" t="s">
        <v>266</v>
      </c>
      <c r="AC6" s="9" t="s">
        <v>267</v>
      </c>
      <c r="AD6" s="9" t="s">
        <v>268</v>
      </c>
      <c r="AE6" s="9" t="s">
        <v>269</v>
      </c>
      <c r="AF6" s="9" t="s">
        <v>56</v>
      </c>
      <c r="AG6" s="9" t="s">
        <v>57</v>
      </c>
      <c r="AH6" s="9" t="s">
        <v>58</v>
      </c>
      <c r="AI6" s="9" t="s">
        <v>270</v>
      </c>
      <c r="AJ6" s="9" t="s">
        <v>271</v>
      </c>
      <c r="AK6" s="9" t="s">
        <v>61</v>
      </c>
      <c r="AL6" s="9" t="s">
        <v>62</v>
      </c>
      <c r="AM6" s="9" t="s">
        <v>63</v>
      </c>
      <c r="AN6" s="9" t="s">
        <v>272</v>
      </c>
      <c r="AO6" s="9" t="s">
        <v>273</v>
      </c>
      <c r="AP6" s="9" t="s">
        <v>274</v>
      </c>
      <c r="AQ6" s="9" t="s">
        <v>275</v>
      </c>
      <c r="AR6" s="9" t="s">
        <v>276</v>
      </c>
      <c r="AS6" s="9" t="s">
        <v>277</v>
      </c>
      <c r="AT6" s="9" t="s">
        <v>278</v>
      </c>
      <c r="AU6" s="9" t="s">
        <v>279</v>
      </c>
      <c r="AV6" s="9" t="s">
        <v>280</v>
      </c>
      <c r="AW6" s="8" t="s">
        <v>281</v>
      </c>
      <c r="AX6" s="8" t="s">
        <v>282</v>
      </c>
      <c r="AY6" s="8" t="s">
        <v>283</v>
      </c>
      <c r="AZ6" s="8" t="s">
        <v>284</v>
      </c>
      <c r="BA6" s="8" t="s">
        <v>285</v>
      </c>
      <c r="BB6" s="26" t="s">
        <v>286</v>
      </c>
    </row>
    <row r="7" spans="1:55" ht="144.75" customHeight="1" x14ac:dyDescent="0.25">
      <c r="A7" s="10" t="s">
        <v>287</v>
      </c>
      <c r="B7" s="9" t="s">
        <v>288</v>
      </c>
      <c r="C7" s="9" t="s">
        <v>289</v>
      </c>
      <c r="D7" s="9" t="s">
        <v>290</v>
      </c>
      <c r="E7" s="9" t="s">
        <v>291</v>
      </c>
      <c r="F7" s="9" t="s">
        <v>292</v>
      </c>
      <c r="G7" s="9" t="s">
        <v>293</v>
      </c>
      <c r="H7" s="9" t="s">
        <v>294</v>
      </c>
      <c r="I7" s="9" t="s">
        <v>295</v>
      </c>
      <c r="J7" s="9" t="s">
        <v>296</v>
      </c>
      <c r="K7" s="9" t="s">
        <v>297</v>
      </c>
      <c r="L7" s="9" t="s">
        <v>298</v>
      </c>
      <c r="M7" s="9" t="s">
        <v>299</v>
      </c>
      <c r="N7" s="9" t="s">
        <v>300</v>
      </c>
      <c r="O7" s="9" t="s">
        <v>301</v>
      </c>
      <c r="P7" s="9" t="s">
        <v>302</v>
      </c>
      <c r="Q7" s="9" t="s">
        <v>303</v>
      </c>
      <c r="R7" s="9" t="s">
        <v>304</v>
      </c>
      <c r="S7" s="9" t="s">
        <v>305</v>
      </c>
      <c r="T7" s="9" t="s">
        <v>306</v>
      </c>
      <c r="U7" s="9" t="s">
        <v>307</v>
      </c>
      <c r="V7" s="9" t="s">
        <v>308</v>
      </c>
      <c r="W7" s="9" t="s">
        <v>309</v>
      </c>
      <c r="X7" s="9" t="s">
        <v>310</v>
      </c>
      <c r="Y7" s="9" t="s">
        <v>311</v>
      </c>
      <c r="Z7" s="9" t="s">
        <v>312</v>
      </c>
      <c r="AA7" s="9" t="s">
        <v>313</v>
      </c>
      <c r="AB7" s="9" t="s">
        <v>314</v>
      </c>
      <c r="AC7" s="9" t="s">
        <v>315</v>
      </c>
      <c r="AD7" s="9" t="s">
        <v>316</v>
      </c>
      <c r="AE7" s="9" t="s">
        <v>317</v>
      </c>
      <c r="AF7" s="9" t="s">
        <v>318</v>
      </c>
      <c r="AG7" s="9" t="s">
        <v>319</v>
      </c>
      <c r="AH7" s="9" t="s">
        <v>320</v>
      </c>
      <c r="AI7" s="9" t="s">
        <v>321</v>
      </c>
      <c r="AJ7" s="9" t="s">
        <v>322</v>
      </c>
      <c r="AK7" s="9" t="s">
        <v>323</v>
      </c>
      <c r="AL7" s="9" t="s">
        <v>324</v>
      </c>
      <c r="AM7" s="9" t="s">
        <v>325</v>
      </c>
      <c r="AN7" s="9" t="s">
        <v>326</v>
      </c>
      <c r="AO7" s="9" t="s">
        <v>327</v>
      </c>
      <c r="AP7" s="9" t="s">
        <v>328</v>
      </c>
      <c r="AQ7" s="9" t="s">
        <v>329</v>
      </c>
      <c r="AR7" s="9" t="s">
        <v>121</v>
      </c>
      <c r="AS7" s="9" t="s">
        <v>330</v>
      </c>
      <c r="AT7" s="9" t="s">
        <v>331</v>
      </c>
      <c r="AU7" s="9" t="s">
        <v>332</v>
      </c>
      <c r="AV7" s="9" t="s">
        <v>333</v>
      </c>
      <c r="AW7" s="8" t="s">
        <v>334</v>
      </c>
      <c r="AX7" s="8" t="s">
        <v>335</v>
      </c>
      <c r="AY7" s="8" t="s">
        <v>336</v>
      </c>
      <c r="AZ7" s="8" t="s">
        <v>337</v>
      </c>
      <c r="BA7" s="8" t="s">
        <v>338</v>
      </c>
      <c r="BB7" s="8" t="s">
        <v>184</v>
      </c>
    </row>
    <row r="8" spans="1:55" ht="147.75" customHeight="1" x14ac:dyDescent="0.25">
      <c r="A8" s="9" t="s">
        <v>2</v>
      </c>
      <c r="B8" s="9" t="s">
        <v>339</v>
      </c>
      <c r="C8" s="9" t="s">
        <v>340</v>
      </c>
      <c r="D8" s="9" t="s">
        <v>341</v>
      </c>
      <c r="E8" s="9" t="s">
        <v>342</v>
      </c>
      <c r="F8" s="9" t="s">
        <v>343</v>
      </c>
      <c r="G8" s="9" t="s">
        <v>344</v>
      </c>
      <c r="H8" s="9" t="s">
        <v>345</v>
      </c>
      <c r="I8" s="9" t="s">
        <v>346</v>
      </c>
      <c r="J8" s="9" t="s">
        <v>347</v>
      </c>
      <c r="K8" s="9" t="s">
        <v>348</v>
      </c>
      <c r="L8" s="9" t="s">
        <v>349</v>
      </c>
      <c r="M8" s="9" t="s">
        <v>350</v>
      </c>
      <c r="N8" s="9" t="s">
        <v>351</v>
      </c>
      <c r="O8" s="9" t="s">
        <v>352</v>
      </c>
      <c r="P8" s="9" t="s">
        <v>353</v>
      </c>
      <c r="Q8" s="9" t="s">
        <v>354</v>
      </c>
      <c r="R8" s="9" t="s">
        <v>355</v>
      </c>
      <c r="S8" s="9" t="s">
        <v>356</v>
      </c>
      <c r="T8" s="9" t="s">
        <v>357</v>
      </c>
      <c r="U8" s="9" t="s">
        <v>358</v>
      </c>
      <c r="V8" s="9" t="s">
        <v>359</v>
      </c>
      <c r="W8" s="9" t="s">
        <v>360</v>
      </c>
      <c r="X8" s="9" t="s">
        <v>361</v>
      </c>
      <c r="Y8" s="9" t="s">
        <v>362</v>
      </c>
      <c r="Z8" s="9" t="s">
        <v>363</v>
      </c>
      <c r="AA8" s="9" t="s">
        <v>364</v>
      </c>
      <c r="AB8" s="9" t="s">
        <v>365</v>
      </c>
      <c r="AC8" s="9" t="s">
        <v>366</v>
      </c>
      <c r="AD8" s="9" t="s">
        <v>367</v>
      </c>
      <c r="AE8" s="9" t="s">
        <v>368</v>
      </c>
      <c r="AF8" s="9" t="s">
        <v>369</v>
      </c>
      <c r="AG8" s="9" t="s">
        <v>370</v>
      </c>
      <c r="AH8" s="9" t="s">
        <v>371</v>
      </c>
      <c r="AI8" s="9" t="s">
        <v>372</v>
      </c>
      <c r="AJ8" s="9" t="s">
        <v>373</v>
      </c>
      <c r="AK8" s="9" t="s">
        <v>374</v>
      </c>
      <c r="AL8" s="9" t="s">
        <v>375</v>
      </c>
      <c r="AM8" s="9" t="s">
        <v>376</v>
      </c>
      <c r="AN8" s="9" t="s">
        <v>377</v>
      </c>
      <c r="AO8" s="9" t="s">
        <v>378</v>
      </c>
      <c r="AP8" s="9" t="s">
        <v>379</v>
      </c>
      <c r="AQ8" s="9" t="s">
        <v>380</v>
      </c>
      <c r="AR8" s="9" t="s">
        <v>381</v>
      </c>
      <c r="AS8" s="9" t="s">
        <v>382</v>
      </c>
      <c r="AT8" s="9" t="s">
        <v>383</v>
      </c>
      <c r="AU8" s="9" t="s">
        <v>384</v>
      </c>
      <c r="AV8" s="9" t="s">
        <v>385</v>
      </c>
      <c r="AW8" s="8" t="s">
        <v>386</v>
      </c>
      <c r="AX8" s="8" t="s">
        <v>387</v>
      </c>
      <c r="AY8" s="8" t="s">
        <v>388</v>
      </c>
      <c r="AZ8" s="31" t="s">
        <v>389</v>
      </c>
      <c r="BA8" s="8" t="s">
        <v>390</v>
      </c>
      <c r="BB8" s="8" t="s">
        <v>184</v>
      </c>
    </row>
    <row r="9" spans="1:55" ht="147.75" customHeight="1" x14ac:dyDescent="0.25">
      <c r="A9" s="10" t="s">
        <v>391</v>
      </c>
      <c r="B9" s="9" t="s">
        <v>392</v>
      </c>
      <c r="C9" s="9" t="s">
        <v>393</v>
      </c>
      <c r="D9" s="9" t="s">
        <v>394</v>
      </c>
      <c r="E9" s="9" t="s">
        <v>395</v>
      </c>
      <c r="F9" s="9" t="s">
        <v>396</v>
      </c>
      <c r="G9" s="9" t="s">
        <v>397</v>
      </c>
      <c r="H9" s="9" t="s">
        <v>398</v>
      </c>
      <c r="I9" s="9" t="s">
        <v>399</v>
      </c>
      <c r="J9" s="9" t="s">
        <v>400</v>
      </c>
      <c r="K9" s="9" t="s">
        <v>401</v>
      </c>
      <c r="L9" s="9" t="s">
        <v>402</v>
      </c>
      <c r="M9" s="9" t="s">
        <v>403</v>
      </c>
      <c r="N9" s="9" t="s">
        <v>404</v>
      </c>
      <c r="O9" s="9" t="s">
        <v>405</v>
      </c>
      <c r="P9" s="9" t="s">
        <v>406</v>
      </c>
      <c r="Q9" s="9" t="s">
        <v>407</v>
      </c>
      <c r="R9" s="9" t="s">
        <v>408</v>
      </c>
      <c r="S9" s="9" t="s">
        <v>409</v>
      </c>
      <c r="T9" s="9" t="s">
        <v>410</v>
      </c>
      <c r="U9" s="9" t="s">
        <v>411</v>
      </c>
      <c r="V9" s="9" t="s">
        <v>412</v>
      </c>
      <c r="W9" s="9" t="s">
        <v>413</v>
      </c>
      <c r="X9" s="9" t="s">
        <v>414</v>
      </c>
      <c r="Y9" s="9" t="s">
        <v>415</v>
      </c>
      <c r="Z9" s="9" t="s">
        <v>416</v>
      </c>
      <c r="AA9" s="9" t="s">
        <v>417</v>
      </c>
      <c r="AB9" s="9" t="s">
        <v>418</v>
      </c>
      <c r="AC9" s="9" t="s">
        <v>419</v>
      </c>
      <c r="AD9" s="9" t="s">
        <v>420</v>
      </c>
      <c r="AE9" s="9" t="s">
        <v>421</v>
      </c>
      <c r="AF9" s="9" t="s">
        <v>422</v>
      </c>
      <c r="AG9" s="9" t="s">
        <v>423</v>
      </c>
      <c r="AH9" s="9" t="s">
        <v>424</v>
      </c>
      <c r="AI9" s="9" t="s">
        <v>425</v>
      </c>
      <c r="AJ9" s="9" t="s">
        <v>426</v>
      </c>
      <c r="AK9" s="9" t="s">
        <v>427</v>
      </c>
      <c r="AL9" s="9" t="s">
        <v>428</v>
      </c>
      <c r="AM9" s="9" t="s">
        <v>429</v>
      </c>
      <c r="AN9" s="9" t="s">
        <v>430</v>
      </c>
      <c r="AO9" s="9" t="s">
        <v>431</v>
      </c>
      <c r="AP9" s="9" t="s">
        <v>432</v>
      </c>
      <c r="AQ9" s="9" t="s">
        <v>433</v>
      </c>
      <c r="AR9" s="9" t="s">
        <v>434</v>
      </c>
      <c r="AS9" s="9" t="s">
        <v>435</v>
      </c>
      <c r="AT9" s="9" t="s">
        <v>436</v>
      </c>
      <c r="AU9" s="9" t="s">
        <v>437</v>
      </c>
      <c r="AV9" s="9" t="s">
        <v>438</v>
      </c>
      <c r="AW9" s="9" t="s">
        <v>439</v>
      </c>
      <c r="AX9" s="9" t="s">
        <v>440</v>
      </c>
      <c r="AY9" s="9" t="s">
        <v>441</v>
      </c>
      <c r="AZ9" s="9" t="s">
        <v>442</v>
      </c>
      <c r="BA9" s="9" t="s">
        <v>443</v>
      </c>
      <c r="BB9" s="9" t="s">
        <v>184</v>
      </c>
    </row>
    <row r="10" spans="1:55" ht="147.75" customHeight="1" x14ac:dyDescent="0.25"/>
    <row r="11" spans="1:55" ht="147.75" customHeight="1" x14ac:dyDescent="0.25"/>
    <row r="12" spans="1:55" ht="147.75" customHeight="1" x14ac:dyDescent="0.25"/>
    <row r="13" spans="1:55" ht="147.75" customHeight="1" x14ac:dyDescent="0.25"/>
    <row r="14" spans="1:55" ht="147.75" customHeight="1" x14ac:dyDescent="0.25"/>
    <row r="15" spans="1:55" ht="147.75" customHeight="1" x14ac:dyDescent="0.25"/>
    <row r="16" spans="1:55" ht="147.75" customHeight="1" x14ac:dyDescent="0.25"/>
    <row r="17" ht="147.75" customHeight="1" x14ac:dyDescent="0.25"/>
    <row r="18" ht="147.75" customHeight="1" x14ac:dyDescent="0.25"/>
    <row r="19" ht="147.75" customHeight="1" x14ac:dyDescent="0.25"/>
    <row r="20" ht="147.75" customHeight="1" x14ac:dyDescent="0.25"/>
    <row r="21" ht="147.75" customHeight="1" x14ac:dyDescent="0.25"/>
    <row r="22" ht="147.75" customHeight="1" x14ac:dyDescent="0.25"/>
    <row r="23" ht="147.75" customHeight="1" x14ac:dyDescent="0.25"/>
    <row r="24" ht="147.75" customHeight="1" x14ac:dyDescent="0.25"/>
    <row r="25" ht="147.75" customHeight="1" x14ac:dyDescent="0.25"/>
    <row r="26" ht="147.75" customHeight="1" x14ac:dyDescent="0.25"/>
    <row r="27" ht="147.75" customHeight="1" x14ac:dyDescent="0.25"/>
    <row r="28" ht="147.75" customHeight="1" x14ac:dyDescent="0.25"/>
    <row r="29" ht="147.75" customHeight="1" x14ac:dyDescent="0.25"/>
    <row r="30" ht="147.75" customHeight="1" x14ac:dyDescent="0.25"/>
    <row r="31" ht="147.75" customHeight="1" x14ac:dyDescent="0.25"/>
    <row r="32" ht="147.75" customHeight="1" x14ac:dyDescent="0.25"/>
    <row r="33" ht="147.75" customHeight="1" x14ac:dyDescent="0.25"/>
    <row r="34" ht="147.75" customHeight="1" x14ac:dyDescent="0.25"/>
    <row r="35" ht="147.75" customHeight="1" x14ac:dyDescent="0.25"/>
    <row r="36" ht="147.75" customHeight="1" x14ac:dyDescent="0.25"/>
    <row r="37" ht="147.75" customHeight="1" x14ac:dyDescent="0.25"/>
    <row r="38" ht="147.75" customHeight="1" x14ac:dyDescent="0.25"/>
    <row r="39" ht="147.75" customHeight="1" x14ac:dyDescent="0.25"/>
    <row r="40" ht="147.75" customHeight="1" x14ac:dyDescent="0.25"/>
    <row r="41" ht="147.75" customHeight="1" x14ac:dyDescent="0.25"/>
  </sheetData>
  <pageMargins left="0.7" right="0.7" top="0.75" bottom="0.75" header="0.3" footer="0.3"/>
  <pageSetup paperSize="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workbookViewId="0">
      <selection activeCell="I15" sqref="I15"/>
    </sheetView>
  </sheetViews>
  <sheetFormatPr defaultRowHeight="14.25" x14ac:dyDescent="0.2"/>
  <cols>
    <col min="1" max="1" width="20.5703125" style="1" customWidth="1"/>
    <col min="2" max="2" width="7.28515625" style="1" customWidth="1"/>
    <col min="3" max="3" width="31.42578125" style="1" customWidth="1"/>
    <col min="4" max="4" width="6" style="1" customWidth="1"/>
    <col min="5" max="5" width="34.28515625" style="1" customWidth="1"/>
    <col min="6" max="6" width="4.28515625" style="1" customWidth="1"/>
    <col min="7" max="7" width="23.28515625" style="1" customWidth="1"/>
    <col min="8" max="8" width="9.140625" style="1"/>
    <col min="9" max="9" width="29.140625" style="1" customWidth="1"/>
    <col min="10" max="16384" width="9.140625" style="1"/>
  </cols>
  <sheetData>
    <row r="1" spans="1:11" ht="15" x14ac:dyDescent="0.25">
      <c r="C1" s="24" t="s">
        <v>444</v>
      </c>
      <c r="E1" s="24" t="s">
        <v>445</v>
      </c>
      <c r="G1" s="24" t="s">
        <v>446</v>
      </c>
      <c r="I1" s="24" t="s">
        <v>447</v>
      </c>
      <c r="K1" s="24" t="s">
        <v>448</v>
      </c>
    </row>
    <row r="2" spans="1:11" x14ac:dyDescent="0.2">
      <c r="A2" s="1" t="s">
        <v>449</v>
      </c>
      <c r="C2" s="1" t="s">
        <v>450</v>
      </c>
      <c r="E2" s="1" t="s">
        <v>451</v>
      </c>
      <c r="G2" s="1" t="s">
        <v>452</v>
      </c>
      <c r="I2" s="1" t="s">
        <v>453</v>
      </c>
      <c r="K2" s="1" t="s">
        <v>448</v>
      </c>
    </row>
    <row r="3" spans="1:11" x14ac:dyDescent="0.2">
      <c r="A3" s="1" t="s">
        <v>12</v>
      </c>
      <c r="C3" s="1" t="s">
        <v>454</v>
      </c>
      <c r="E3" s="1" t="s">
        <v>455</v>
      </c>
      <c r="G3" s="1" t="s">
        <v>456</v>
      </c>
      <c r="I3" s="1" t="s">
        <v>457</v>
      </c>
    </row>
    <row r="4" spans="1:11" x14ac:dyDescent="0.2">
      <c r="A4" s="1" t="s">
        <v>458</v>
      </c>
      <c r="C4" s="1" t="s">
        <v>459</v>
      </c>
      <c r="E4" s="1" t="s">
        <v>460</v>
      </c>
      <c r="G4" s="1" t="s">
        <v>461</v>
      </c>
      <c r="I4" s="1" t="s">
        <v>462</v>
      </c>
    </row>
    <row r="5" spans="1:11" x14ac:dyDescent="0.2">
      <c r="C5" s="1" t="s">
        <v>463</v>
      </c>
      <c r="E5" s="1" t="s">
        <v>464</v>
      </c>
      <c r="I5" s="1" t="s">
        <v>465</v>
      </c>
    </row>
    <row r="6" spans="1:11" x14ac:dyDescent="0.2">
      <c r="A6" s="1" t="s">
        <v>11</v>
      </c>
      <c r="C6" s="1" t="s">
        <v>466</v>
      </c>
      <c r="E6" s="1" t="s">
        <v>467</v>
      </c>
      <c r="I6" s="1" t="s">
        <v>468</v>
      </c>
    </row>
    <row r="7" spans="1:11" x14ac:dyDescent="0.2">
      <c r="A7" s="1" t="s">
        <v>469</v>
      </c>
      <c r="C7" s="1" t="s">
        <v>470</v>
      </c>
      <c r="E7" s="1" t="s">
        <v>471</v>
      </c>
      <c r="I7" s="1" t="s">
        <v>472</v>
      </c>
    </row>
    <row r="8" spans="1:11" x14ac:dyDescent="0.2">
      <c r="I8" s="1" t="s">
        <v>473</v>
      </c>
    </row>
    <row r="9" spans="1:11" x14ac:dyDescent="0.2">
      <c r="A9" s="1" t="s">
        <v>474</v>
      </c>
      <c r="C9" s="1" t="s">
        <v>475</v>
      </c>
      <c r="I9" s="1" t="s">
        <v>476</v>
      </c>
    </row>
    <row r="10" spans="1:11" x14ac:dyDescent="0.2">
      <c r="A10" s="1" t="s">
        <v>8</v>
      </c>
      <c r="C10" s="1" t="s">
        <v>451</v>
      </c>
      <c r="I10" s="1" t="s">
        <v>477</v>
      </c>
    </row>
    <row r="11" spans="1:11" x14ac:dyDescent="0.2">
      <c r="C11" s="1" t="s">
        <v>455</v>
      </c>
      <c r="I11" s="1" t="s">
        <v>475</v>
      </c>
    </row>
    <row r="12" spans="1:11" x14ac:dyDescent="0.2">
      <c r="A12" s="1" t="s">
        <v>11</v>
      </c>
      <c r="C12" s="1" t="s">
        <v>478</v>
      </c>
      <c r="I12" s="1" t="s">
        <v>464</v>
      </c>
    </row>
    <row r="13" spans="1:11" x14ac:dyDescent="0.2">
      <c r="A13" s="1" t="s">
        <v>479</v>
      </c>
      <c r="C13" s="1" t="s">
        <v>462</v>
      </c>
      <c r="I13" s="1" t="s">
        <v>478</v>
      </c>
    </row>
    <row r="14" spans="1:11" x14ac:dyDescent="0.2">
      <c r="C14" s="1" t="s">
        <v>460</v>
      </c>
      <c r="I14" s="1" t="s">
        <v>460</v>
      </c>
    </row>
    <row r="15" spans="1:11" x14ac:dyDescent="0.2">
      <c r="A15" s="1" t="s">
        <v>18</v>
      </c>
      <c r="C15" s="1" t="s">
        <v>472</v>
      </c>
    </row>
    <row r="16" spans="1:11" x14ac:dyDescent="0.2">
      <c r="A16" s="1" t="s">
        <v>480</v>
      </c>
      <c r="C16" s="1" t="s">
        <v>448</v>
      </c>
    </row>
    <row r="17" spans="1:3" x14ac:dyDescent="0.2">
      <c r="A17" s="1" t="s">
        <v>481</v>
      </c>
      <c r="C17" s="1" t="s">
        <v>457</v>
      </c>
    </row>
    <row r="18" spans="1:3" x14ac:dyDescent="0.2">
      <c r="C18" s="1" t="s">
        <v>464</v>
      </c>
    </row>
    <row r="19" spans="1:3" x14ac:dyDescent="0.2">
      <c r="C19" s="1" t="s">
        <v>452</v>
      </c>
    </row>
    <row r="20" spans="1:3" x14ac:dyDescent="0.2">
      <c r="C20" s="1" t="s">
        <v>467</v>
      </c>
    </row>
    <row r="21" spans="1:3" x14ac:dyDescent="0.2">
      <c r="C21" s="1" t="s">
        <v>477</v>
      </c>
    </row>
    <row r="22" spans="1:3" x14ac:dyDescent="0.2">
      <c r="C22" s="1" t="s">
        <v>453</v>
      </c>
    </row>
    <row r="23" spans="1:3" x14ac:dyDescent="0.2">
      <c r="C23" s="1" t="s">
        <v>471</v>
      </c>
    </row>
    <row r="24" spans="1:3" x14ac:dyDescent="0.2">
      <c r="C24" s="1" t="s">
        <v>456</v>
      </c>
    </row>
    <row r="25" spans="1:3" x14ac:dyDescent="0.2">
      <c r="C25" s="1" t="s">
        <v>461</v>
      </c>
    </row>
    <row r="26" spans="1:3" x14ac:dyDescent="0.2">
      <c r="C26" s="1" t="s">
        <v>468</v>
      </c>
    </row>
    <row r="27" spans="1:3" x14ac:dyDescent="0.2">
      <c r="C27" s="1" t="s">
        <v>465</v>
      </c>
    </row>
    <row r="28" spans="1:3" x14ac:dyDescent="0.2">
      <c r="C28" s="1" t="s">
        <v>476</v>
      </c>
    </row>
    <row r="29" spans="1:3" x14ac:dyDescent="0.2">
      <c r="C29" s="1" t="s">
        <v>473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"/>
  <sheetViews>
    <sheetView workbookViewId="0">
      <selection activeCell="D3" sqref="D3"/>
    </sheetView>
  </sheetViews>
  <sheetFormatPr defaultRowHeight="12.75" x14ac:dyDescent="0.2"/>
  <cols>
    <col min="1" max="1" width="11.28515625" style="28" customWidth="1"/>
    <col min="2" max="2" width="52.42578125" style="28" customWidth="1"/>
    <col min="3" max="3" width="13.28515625" style="28" customWidth="1"/>
    <col min="4" max="4" width="12.85546875" style="28" customWidth="1"/>
    <col min="5" max="16384" width="9.140625" style="29"/>
  </cols>
  <sheetData>
    <row r="1" spans="1:4" x14ac:dyDescent="0.2">
      <c r="A1" s="27" t="s">
        <v>482</v>
      </c>
      <c r="B1" s="27" t="s">
        <v>483</v>
      </c>
      <c r="C1" s="27" t="s">
        <v>484</v>
      </c>
      <c r="D1" s="27" t="s">
        <v>485</v>
      </c>
    </row>
    <row r="2" spans="1:4" x14ac:dyDescent="0.2">
      <c r="A2" s="28">
        <v>0</v>
      </c>
      <c r="B2" s="28" t="s">
        <v>447</v>
      </c>
      <c r="C2" s="30">
        <v>43186</v>
      </c>
      <c r="D2" s="28" t="s">
        <v>486</v>
      </c>
    </row>
    <row r="3" spans="1:4" x14ac:dyDescent="0.2">
      <c r="C3" s="30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Checklist</vt:lpstr>
      <vt:lpstr>Translations</vt:lpstr>
      <vt:lpstr>Lists</vt:lpstr>
      <vt:lpstr>Revisions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Ella Carpenter</dc:creator>
  <cp:keywords/>
  <dc:description/>
  <cp:lastModifiedBy>Iveta Esterková</cp:lastModifiedBy>
  <cp:revision/>
  <dcterms:created xsi:type="dcterms:W3CDTF">2018-03-21T09:29:49Z</dcterms:created>
  <dcterms:modified xsi:type="dcterms:W3CDTF">2025-07-14T12:56:43Z</dcterms:modified>
  <cp:category/>
  <cp:contentStatus/>
</cp:coreProperties>
</file>